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0"/>
  </bookViews>
  <sheets>
    <sheet name="KLSEBS" sheetId="1" r:id="rId1"/>
    <sheet name="KLSEPL" sheetId="2" r:id="rId2"/>
  </sheets>
  <definedNames>
    <definedName name="_Regression_Int" localSheetId="0" hidden="1">1</definedName>
    <definedName name="_Regression_Int" localSheetId="1" hidden="1">1</definedName>
    <definedName name="A">#REF!</definedName>
    <definedName name="_xlnm.Print_Area" localSheetId="0">'KLSEBS'!$A$1:$K$208</definedName>
    <definedName name="_xlnm.Print_Area" localSheetId="1">'KLSEPL'!$A$1:$M$89</definedName>
    <definedName name="Print_Area_MI" localSheetId="0">'KLSEBS'!$A$1:$K$207</definedName>
    <definedName name="Print_Area_MI">'KLSEPL'!$A$1:$L$91</definedName>
  </definedNames>
  <calcPr fullCalcOnLoad="1"/>
</workbook>
</file>

<file path=xl/sharedStrings.xml><?xml version="1.0" encoding="utf-8"?>
<sst xmlns="http://schemas.openxmlformats.org/spreadsheetml/2006/main" count="321" uniqueCount="243">
  <si>
    <t xml:space="preserve"> </t>
  </si>
  <si>
    <t>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</si>
  <si>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</si>
  <si>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</si>
  <si>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</si>
  <si>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</si>
  <si>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</si>
  <si>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</si>
  <si>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</si>
  <si>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</si>
  <si>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</si>
  <si>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</si>
  <si>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</si>
  <si>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</si>
  <si>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</si>
  <si>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Turnover</t>
  </si>
  <si>
    <t>(b)</t>
  </si>
  <si>
    <t>Investment income</t>
  </si>
  <si>
    <t>(c)</t>
  </si>
  <si>
    <t>Other income including interest income</t>
  </si>
  <si>
    <t>2</t>
  </si>
  <si>
    <t>Operating profit before interest on</t>
  </si>
  <si>
    <t xml:space="preserve">    borrowings, depreciation and</t>
  </si>
  <si>
    <t xml:space="preserve">    amortisation, exceptional items,</t>
  </si>
  <si>
    <t xml:space="preserve">    income tax, minority interests and</t>
  </si>
  <si>
    <t xml:space="preserve">   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</si>
  <si>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</si>
  <si>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</si>
  <si>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</si>
  <si>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</si>
  <si>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</si>
  <si>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</t>
  </si>
  <si>
    <t xml:space="preserve">    amortisation and exceptional items but</t>
  </si>
  <si>
    <t xml:space="preserve">    before income tax, minority interests</t>
  </si>
  <si>
    <t xml:space="preserve">    and extraordinary items</t>
  </si>
  <si>
    <t>(f)</t>
  </si>
  <si>
    <t xml:space="preserve">Share in the results of associated </t>
  </si>
  <si>
    <t xml:space="preserve">    companies</t>
  </si>
  <si>
    <t>(g)</t>
  </si>
  <si>
    <t>Profit before taxation, minority</t>
  </si>
  <si>
    <t xml:space="preserve">    interests and extraordinary items</t>
  </si>
  <si>
    <t>(h)</t>
  </si>
  <si>
    <t>Taxation</t>
  </si>
  <si>
    <t>(i)</t>
  </si>
  <si>
    <t>(i)  Profit after taxation before</t>
  </si>
  <si>
    <t xml:space="preserve">     deducting minority interests</t>
  </si>
  <si>
    <t>(ii)  Less : minority interests</t>
  </si>
  <si>
    <t>(j)</t>
  </si>
  <si>
    <t>(k)</t>
  </si>
  <si>
    <t>(i)  Extraordinary items</t>
  </si>
  <si>
    <t>(iii)  Extraordinary items attributable to</t>
  </si>
  <si>
    <t xml:space="preserve">       members of the company</t>
  </si>
  <si>
    <t>(l)</t>
  </si>
  <si>
    <t>Profit after taxation and</t>
  </si>
  <si>
    <t>3</t>
  </si>
  <si>
    <t xml:space="preserve">Earnings per share based on 2(j) above </t>
  </si>
  <si>
    <t>= \p</t>
  </si>
  <si>
    <t>= \q</t>
  </si>
  <si>
    <t>=\f</t>
  </si>
  <si>
    <t>= \a</t>
  </si>
  <si>
    <t>= \x</t>
  </si>
  <si>
    <t xml:space="preserve">     members of the company</t>
  </si>
  <si>
    <t xml:space="preserve">     extraordinary items attributable to</t>
  </si>
  <si>
    <t xml:space="preserve">     after deducting any provision for</t>
  </si>
  <si>
    <t xml:space="preserve">     preference dividends, if any :</t>
  </si>
  <si>
    <t>CONSOLIDATED BALANCE SHEET</t>
  </si>
  <si>
    <t>AS AT</t>
  </si>
  <si>
    <t>END OF</t>
  </si>
  <si>
    <t>FINANCIAL</t>
  </si>
  <si>
    <t>YEAR END</t>
  </si>
  <si>
    <t>Fixed Assets</t>
  </si>
  <si>
    <t>4</t>
  </si>
  <si>
    <t>5</t>
  </si>
  <si>
    <t>Current Assets</t>
  </si>
  <si>
    <t>Stocks</t>
  </si>
  <si>
    <t>Development Properties</t>
  </si>
  <si>
    <t>Cash and Bank Balances</t>
  </si>
  <si>
    <t>6</t>
  </si>
  <si>
    <t>Current Liabilities</t>
  </si>
  <si>
    <t>Short Term Borrowings</t>
  </si>
  <si>
    <t>Proposed Dividend</t>
  </si>
  <si>
    <t>7</t>
  </si>
  <si>
    <t>Net Current Assets</t>
  </si>
  <si>
    <t>8</t>
  </si>
  <si>
    <t>Share Premium</t>
  </si>
  <si>
    <t>9</t>
  </si>
  <si>
    <t>Minority Interests</t>
  </si>
  <si>
    <t>10</t>
  </si>
  <si>
    <t>11</t>
  </si>
  <si>
    <t>12</t>
  </si>
  <si>
    <t>NOTES</t>
  </si>
  <si>
    <t>Current year provision</t>
  </si>
  <si>
    <t>Share of tax of associated company</t>
  </si>
  <si>
    <t>NOTES (CONTINUED)</t>
  </si>
  <si>
    <t>13</t>
  </si>
  <si>
    <t>14</t>
  </si>
  <si>
    <t>15</t>
  </si>
  <si>
    <t>16</t>
  </si>
  <si>
    <t>Profit/(loss)</t>
  </si>
  <si>
    <t>Total assets</t>
  </si>
  <si>
    <t>before taxation</t>
  </si>
  <si>
    <t>employed</t>
  </si>
  <si>
    <t>17</t>
  </si>
  <si>
    <t>18</t>
  </si>
  <si>
    <t>19</t>
  </si>
  <si>
    <t>20</t>
  </si>
  <si>
    <t>By Order of the Board</t>
  </si>
  <si>
    <t>Investment Properties</t>
  </si>
  <si>
    <t>Debtors</t>
  </si>
  <si>
    <t>Creditors</t>
  </si>
  <si>
    <t>Deferred Taxation</t>
  </si>
  <si>
    <t>Deferred taxation</t>
  </si>
  <si>
    <t>Group borrowings and debt securities</t>
  </si>
  <si>
    <t>Short term borrowings</t>
  </si>
  <si>
    <t>Secured -</t>
  </si>
  <si>
    <t>Unsecured -</t>
  </si>
  <si>
    <t>Long term borrowings</t>
  </si>
  <si>
    <t>Investment holding</t>
  </si>
  <si>
    <t>Retained Profits</t>
  </si>
  <si>
    <t xml:space="preserve">(ii)  Fully diluted </t>
  </si>
  <si>
    <t>NA</t>
  </si>
  <si>
    <t>*</t>
  </si>
  <si>
    <t>(AUDITED)</t>
  </si>
  <si>
    <t>NA denotes "Not Applicable"</t>
  </si>
  <si>
    <t>Net Tangible Assets per share (RM)</t>
  </si>
  <si>
    <t>DNP HOLDINGS BERHAD</t>
  </si>
  <si>
    <t>(Company No : 6716-D)</t>
  </si>
  <si>
    <t>(Incorporated in Malaysia)</t>
  </si>
  <si>
    <t>(i)  Basic (based on 314,667,132 ordinary shares) (sen)</t>
  </si>
  <si>
    <t>Land held for Development</t>
  </si>
  <si>
    <t>Provision for Taxation</t>
  </si>
  <si>
    <t>Exchange Fluctuation Reserve</t>
  </si>
  <si>
    <t>Capital Reserve</t>
  </si>
  <si>
    <t>Long Term Borrowings</t>
  </si>
  <si>
    <t>LEE KONG BENG</t>
  </si>
  <si>
    <t>CHUA SIEW CHUAN</t>
  </si>
  <si>
    <t>Company Secretaries</t>
  </si>
  <si>
    <t>Term loan, current portion</t>
  </si>
  <si>
    <t xml:space="preserve">Secured - </t>
  </si>
  <si>
    <t>Bank overdrafts</t>
  </si>
  <si>
    <t xml:space="preserve">     instalments of RM625,000 each, commencing August 2000</t>
  </si>
  <si>
    <t>RM40 million term loan repayable by 16 semi-annual</t>
  </si>
  <si>
    <t xml:space="preserve">     instalments of RM2.5 million each, commencing January 2000</t>
  </si>
  <si>
    <t>RM10 million additional term loan repayable by 16 semi-annual</t>
  </si>
  <si>
    <t xml:space="preserve">     on 14 July 2002</t>
  </si>
  <si>
    <t>USD3 million term loan repayable in 3 annual instalments of</t>
  </si>
  <si>
    <t xml:space="preserve">     USD1 million each, commencing June 2000</t>
  </si>
  <si>
    <t>Less :</t>
  </si>
  <si>
    <t>Repayment due within 12 months included under</t>
  </si>
  <si>
    <t xml:space="preserve">     short term borrowings</t>
  </si>
  <si>
    <t>Total borrowings</t>
  </si>
  <si>
    <t>Property development</t>
  </si>
  <si>
    <t>Property investment</t>
  </si>
  <si>
    <t>Manufacturing</t>
  </si>
  <si>
    <t>Trading</t>
  </si>
  <si>
    <t>Consolidation adjustments</t>
  </si>
  <si>
    <t>Malaysia</t>
  </si>
  <si>
    <t>Sri Lanka</t>
  </si>
  <si>
    <t>Others</t>
  </si>
  <si>
    <t>Analysis by activities</t>
  </si>
  <si>
    <t>Current</t>
  </si>
  <si>
    <t>Year</t>
  </si>
  <si>
    <t>Cumulative</t>
  </si>
  <si>
    <t>Quarter</t>
  </si>
  <si>
    <t>To-date</t>
  </si>
  <si>
    <t>(Over) / Under provision in prior years</t>
  </si>
  <si>
    <t>Analysis by geographical locations</t>
  </si>
  <si>
    <t>The Board of Directors of DNP Holdings Berhad ("Group") is pleased to announce the unaudited consolidated results of the Group for</t>
  </si>
  <si>
    <t>4.</t>
  </si>
  <si>
    <t>Dividend per share (sen)</t>
  </si>
  <si>
    <t>Dividend Description</t>
  </si>
  <si>
    <t>5.</t>
  </si>
  <si>
    <t>Net tangible assets per share (RM)</t>
  </si>
  <si>
    <t>AS AT END OF CURRENT</t>
  </si>
  <si>
    <t>AS AT PRECEDING FINANCIAL</t>
  </si>
  <si>
    <t>31/12/99</t>
  </si>
  <si>
    <t>2.01</t>
  </si>
  <si>
    <t>USD4,283,333 term loan repayable in one lump sum</t>
  </si>
  <si>
    <t>YEAR END 31/12/99 (AUDITED)</t>
  </si>
  <si>
    <t>Investments in Associated Companies</t>
  </si>
  <si>
    <t>Amount due from Affiliated Companies</t>
  </si>
  <si>
    <t>Amount due from Associated Companies</t>
  </si>
  <si>
    <t>Deposits with Licensed Banks</t>
  </si>
  <si>
    <t>Profit after taxation attributable to</t>
  </si>
  <si>
    <t>Long Term Investments</t>
  </si>
  <si>
    <t>Amount due to Affiliated Companies</t>
  </si>
  <si>
    <t>Our principal business operations were not significantly affected by seasonal or cyclical factors.</t>
  </si>
  <si>
    <t>Banker's acceptance/time loan</t>
  </si>
  <si>
    <t>Financed by:</t>
  </si>
  <si>
    <t>Investment in a Joint Venture Company</t>
  </si>
  <si>
    <t>Shareholders' Funds</t>
  </si>
  <si>
    <t xml:space="preserve">  Share Capital</t>
  </si>
  <si>
    <t xml:space="preserve">  Reserves</t>
  </si>
  <si>
    <t>For the current financial year to date, the Group disposed of an investment property in Australia resulting in a marginal loss</t>
  </si>
  <si>
    <t xml:space="preserve">on disposal of RM8,000. </t>
  </si>
  <si>
    <t>31/12/00</t>
  </si>
  <si>
    <t>There was no exceptional item for the 4th quarter ended 31 December 2000.</t>
  </si>
  <si>
    <t>There was no extraordinary item for the 4th quarter ended 31 December 2000.</t>
  </si>
  <si>
    <t>The taxation charge for the 4th quarter ended 31 December 2000 included the following :</t>
  </si>
  <si>
    <t>no investment in quoted securities as at 31 December 2000.</t>
  </si>
  <si>
    <t>* Converted at the respective exchange rates prevailing as at 31 December 2000.</t>
  </si>
  <si>
    <t>4th Quarter</t>
  </si>
  <si>
    <t>Date : 23 February 2001</t>
  </si>
  <si>
    <t>There was no pending material litigation as at 17 February 2001.</t>
  </si>
  <si>
    <t>There were no financial instruments with off balance sheet risk as at 17 February 2001.</t>
  </si>
  <si>
    <t>QUARTER 31/12/00</t>
  </si>
  <si>
    <t>First &amp; final dividend (less 28% taxation)</t>
  </si>
  <si>
    <t xml:space="preserve">The Board of Directors has recommended, for approval at the forthcoming  Annual Genaral Meeting, payment of first </t>
  </si>
  <si>
    <t>books for the dividend payment will be notified in due course.</t>
  </si>
  <si>
    <t>The Group recorded a 5% increase in turnover from RM100 million in 3rd quarter 2000 to RM105 million in 4th quarter 2000.</t>
  </si>
  <si>
    <t xml:space="preserve">Despite the higher turnover in 4th quarter 2000, the Group's profit from operations decreased from RM10.9m in 3rd quarter </t>
  </si>
  <si>
    <t>There was no pre-acquisition profits included in the results for the current financial year ended 31 December 2000.</t>
  </si>
  <si>
    <t>There were no changes in the composition of the Group for the current financial year ended 31 December 2000 including</t>
  </si>
  <si>
    <t>business combination, acquisition or disposal of subsidiaries and long term investments, restructuring and discontinuing</t>
  </si>
  <si>
    <t>operations.</t>
  </si>
  <si>
    <t>2.03</t>
  </si>
  <si>
    <t>Investments</t>
  </si>
  <si>
    <t>The quarterly financial statements have been prepared using the same accounting policies and methods of computation as</t>
  </si>
  <si>
    <t>compared with the most recent annual financial statement.</t>
  </si>
  <si>
    <t>There were no issuance and repayment of debts and equity securities, share buy-backs, share cancellation, shares held as</t>
  </si>
  <si>
    <t>treasury shares and resale of treasury shares for the current financial year to date.</t>
  </si>
  <si>
    <t>As at the date of this announcement, contingent liabilities in respect of guarantees extended in support of banking and other</t>
  </si>
  <si>
    <t>credit facilities granted to subsidiaries amounted to RM201 million.</t>
  </si>
  <si>
    <t>Barring unforeseen circumstances, the Board expects the Group to achieve a satisfactory performance for the financial year 2001.</t>
  </si>
  <si>
    <t>With the better contribution from the garments division and lower losses incurred by the property investment division in 2000,</t>
  </si>
  <si>
    <t>2000 to RM6.4 million in 4th quarter 2000. This was mainly due to the lower contribution from the garments division and</t>
  </si>
  <si>
    <t>the provisions made by the property development division in 4th quarter 2000.</t>
  </si>
  <si>
    <t>There was no purchase or disposal of quoted securities for the current financial year ended 31 December 2000. There was</t>
  </si>
  <si>
    <t>Segmental turnover, profit/(loss) before taxation for the current financial year ended 31 December 2000 and total assets</t>
  </si>
  <si>
    <t>employed as at 31 December 2000 were as follows :</t>
  </si>
  <si>
    <t>The group's financial year ended 2000 turnover of RM363 million was 13% higher than that of the financial year ended 1999.</t>
  </si>
  <si>
    <t>This was mainly due to the higher turnover achieved by the garments and property divisions.</t>
  </si>
  <si>
    <t>the Group reported a higher net profit before tax and minority interest of RM31.3 million for the financial year ended 2000 compared</t>
  </si>
  <si>
    <t xml:space="preserve">RM11,328,017 for the financial year ended 31.12.2000. The date of the forthcoming Annual General Meeting and the closure of </t>
  </si>
  <si>
    <t>to RM30.7 million for the financial year ended 1999.</t>
  </si>
  <si>
    <t>UNAUDITED RESULTS OF THE GROUP FOR THE 4TH QUARTER ENDED 31 DECEMBER 2000</t>
  </si>
  <si>
    <t>the 4th quarter ended 31 December 2000.</t>
  </si>
  <si>
    <t>Status of Corporate Proposals</t>
  </si>
  <si>
    <t>and final ordinary dividend of 5 sen per share, less 28% taxation (1999: 5 sen per share less 28% taxation) amounting to</t>
  </si>
  <si>
    <t>Option Scheme for the eligible executive employees and executive directors of the DNP Group to subscribe for shares</t>
  </si>
  <si>
    <t>pending approvals from the relevant authorities and shareholders.</t>
  </si>
  <si>
    <t>The Company had on 20 December 2000 announced that the company proposed to undertake a new Executives' Share</t>
  </si>
  <si>
    <t xml:space="preserve">of up to 10% of the issued and paid up capital of DNP Holdings Berhad. This Executives' Share Option Scheme is still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</si>
</sst>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_);\(#,##0.0\)"/>
  </numFmts>
  <fonts count="8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37" fontId="0" fillId="0" borderId="0" xfId="0" applyAlignment="1">
      <alignment/>
    </xf>
    <xf numFmtId="37" fontId="1" fillId="0" borderId="1" xfId="0" applyFont="1" applyFill="1" applyBorder="1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1" fillId="0" borderId="2" xfId="0" applyFont="1" applyFill="1" applyBorder="1" applyAlignment="1" applyProtection="1">
      <alignment/>
      <protection/>
    </xf>
    <xf numFmtId="37" fontId="1" fillId="0" borderId="2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 applyProtection="1">
      <alignment/>
      <protection/>
    </xf>
    <xf numFmtId="41" fontId="1" fillId="0" borderId="0" xfId="0" applyNumberFormat="1" applyFont="1" applyFill="1" applyBorder="1" applyAlignment="1" applyProtection="1">
      <alignment horizontal="right"/>
      <protection/>
    </xf>
    <xf numFmtId="41" fontId="1" fillId="0" borderId="0" xfId="0" applyNumberFormat="1" applyFont="1" applyFill="1" applyAlignment="1" applyProtection="1">
      <alignment horizontal="right"/>
      <protection/>
    </xf>
    <xf numFmtId="41" fontId="1" fillId="0" borderId="0" xfId="0" applyNumberFormat="1" applyFont="1" applyFill="1" applyBorder="1" applyAlignment="1" applyProtection="1">
      <alignment/>
      <protection/>
    </xf>
    <xf numFmtId="41" fontId="1" fillId="0" borderId="0" xfId="0" applyNumberFormat="1" applyFont="1" applyFill="1" applyAlignment="1">
      <alignment/>
    </xf>
    <xf numFmtId="43" fontId="1" fillId="0" borderId="2" xfId="15" applyFont="1" applyFill="1" applyBorder="1" applyAlignment="1" applyProtection="1">
      <alignment/>
      <protection/>
    </xf>
    <xf numFmtId="43" fontId="1" fillId="0" borderId="0" xfId="15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3" xfId="0" applyFont="1" applyFill="1" applyBorder="1" applyAlignment="1" applyProtection="1">
      <alignment horizontal="centerContinuous"/>
      <protection/>
    </xf>
    <xf numFmtId="37" fontId="1" fillId="0" borderId="4" xfId="0" applyFont="1" applyFill="1" applyBorder="1" applyAlignment="1">
      <alignment horizontal="centerContinuous"/>
    </xf>
    <xf numFmtId="37" fontId="1" fillId="0" borderId="5" xfId="0" applyFont="1" applyFill="1" applyBorder="1" applyAlignment="1" applyProtection="1">
      <alignment horizontal="center"/>
      <protection/>
    </xf>
    <xf numFmtId="37" fontId="1" fillId="0" borderId="6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 applyProtection="1">
      <alignment horizontal="center"/>
      <protection/>
    </xf>
    <xf numFmtId="37" fontId="1" fillId="0" borderId="5" xfId="0" applyFont="1" applyFill="1" applyBorder="1" applyAlignment="1">
      <alignment/>
    </xf>
    <xf numFmtId="37" fontId="1" fillId="0" borderId="7" xfId="0" applyFont="1" applyFill="1" applyBorder="1" applyAlignment="1" applyProtection="1">
      <alignment horizontal="center"/>
      <protection/>
    </xf>
    <xf numFmtId="37" fontId="1" fillId="0" borderId="8" xfId="0" applyFont="1" applyFill="1" applyBorder="1" applyAlignment="1" applyProtection="1">
      <alignment horizontal="center"/>
      <protection/>
    </xf>
    <xf numFmtId="170" fontId="1" fillId="0" borderId="0" xfId="15" applyNumberFormat="1" applyFont="1" applyFill="1" applyAlignment="1">
      <alignment/>
    </xf>
    <xf numFmtId="37" fontId="7" fillId="0" borderId="0" xfId="0" applyFont="1" applyFill="1" applyAlignment="1">
      <alignment horizontal="centerContinuous"/>
    </xf>
    <xf numFmtId="37" fontId="7" fillId="0" borderId="0" xfId="0" applyFont="1" applyFill="1" applyAlignment="1">
      <alignment/>
    </xf>
    <xf numFmtId="37" fontId="1" fillId="0" borderId="0" xfId="0" applyFont="1" applyFill="1" applyAlignment="1" quotePrefix="1">
      <alignment/>
    </xf>
    <xf numFmtId="37" fontId="5" fillId="0" borderId="0" xfId="0" applyFont="1" applyFill="1" applyAlignment="1" applyProtection="1">
      <alignment horizontal="left"/>
      <protection/>
    </xf>
    <xf numFmtId="37" fontId="1" fillId="0" borderId="9" xfId="0" applyFont="1" applyFill="1" applyBorder="1" applyAlignment="1" applyProtection="1">
      <alignment horizontal="centerContinuous"/>
      <protection/>
    </xf>
    <xf numFmtId="37" fontId="1" fillId="0" borderId="1" xfId="0" applyFont="1" applyFill="1" applyBorder="1" applyAlignment="1" applyProtection="1">
      <alignment horizontal="centerContinuous"/>
      <protection/>
    </xf>
    <xf numFmtId="37" fontId="1" fillId="0" borderId="1" xfId="0" applyFont="1" applyFill="1" applyBorder="1" applyAlignment="1" applyProtection="1" quotePrefix="1">
      <alignment horizontal="centerContinuous"/>
      <protection/>
    </xf>
    <xf numFmtId="37" fontId="1" fillId="0" borderId="10" xfId="0" applyFont="1" applyFill="1" applyBorder="1" applyAlignment="1" applyProtection="1">
      <alignment horizontal="centerContinuous"/>
      <protection/>
    </xf>
    <xf numFmtId="37" fontId="5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37" fontId="1" fillId="0" borderId="9" xfId="0" applyFont="1" applyFill="1" applyBorder="1" applyAlignment="1">
      <alignment/>
    </xf>
    <xf numFmtId="37" fontId="1" fillId="0" borderId="10" xfId="0" applyFont="1" applyFill="1" applyBorder="1" applyAlignment="1">
      <alignment/>
    </xf>
    <xf numFmtId="37" fontId="1" fillId="0" borderId="11" xfId="0" applyFont="1" applyFill="1" applyBorder="1" applyAlignment="1">
      <alignment/>
    </xf>
    <xf numFmtId="37" fontId="1" fillId="0" borderId="12" xfId="0" applyFont="1" applyFill="1" applyBorder="1" applyAlignment="1">
      <alignment/>
    </xf>
    <xf numFmtId="37" fontId="1" fillId="0" borderId="0" xfId="0" applyFont="1" applyFill="1" applyBorder="1" applyAlignment="1">
      <alignment/>
    </xf>
    <xf numFmtId="43" fontId="1" fillId="0" borderId="13" xfId="15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9" fontId="1" fillId="0" borderId="0" xfId="0" applyNumberFormat="1" applyFont="1" applyFill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6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/>
    </xf>
    <xf numFmtId="37" fontId="1" fillId="0" borderId="14" xfId="0" applyFont="1" applyFill="1" applyBorder="1" applyAlignment="1" applyProtection="1">
      <alignment horizontal="center"/>
      <protection/>
    </xf>
    <xf numFmtId="170" fontId="1" fillId="0" borderId="14" xfId="15" applyNumberFormat="1" applyFont="1" applyFill="1" applyBorder="1" applyAlignment="1">
      <alignment horizontal="center"/>
    </xf>
    <xf numFmtId="37" fontId="1" fillId="0" borderId="14" xfId="0" applyFont="1" applyFill="1" applyBorder="1" applyAlignment="1">
      <alignment horizontal="center"/>
    </xf>
    <xf numFmtId="41" fontId="1" fillId="0" borderId="2" xfId="0" applyNumberFormat="1" applyFont="1" applyFill="1" applyBorder="1" applyAlignment="1" applyProtection="1">
      <alignment horizontal="right"/>
      <protection/>
    </xf>
    <xf numFmtId="41" fontId="1" fillId="0" borderId="15" xfId="0" applyNumberFormat="1" applyFont="1" applyFill="1" applyBorder="1" applyAlignment="1" applyProtection="1">
      <alignment horizontal="right"/>
      <protection/>
    </xf>
    <xf numFmtId="37" fontId="1" fillId="0" borderId="15" xfId="0" applyFont="1" applyFill="1" applyBorder="1" applyAlignment="1" applyProtection="1">
      <alignment/>
      <protection/>
    </xf>
    <xf numFmtId="43" fontId="1" fillId="0" borderId="2" xfId="15" applyNumberFormat="1" applyFont="1" applyFill="1" applyBorder="1" applyAlignment="1" applyProtection="1">
      <alignment/>
      <protection/>
    </xf>
    <xf numFmtId="170" fontId="1" fillId="0" borderId="0" xfId="15" applyNumberFormat="1" applyFont="1" applyFill="1" applyAlignment="1" applyProtection="1">
      <alignment/>
      <protection/>
    </xf>
    <xf numFmtId="170" fontId="1" fillId="0" borderId="16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17" xfId="0" applyFont="1" applyFill="1" applyBorder="1" applyAlignment="1" applyProtection="1">
      <alignment/>
      <protection/>
    </xf>
    <xf numFmtId="37" fontId="1" fillId="0" borderId="16" xfId="0" applyFont="1" applyFill="1" applyBorder="1" applyAlignment="1" applyProtection="1">
      <alignment/>
      <protection/>
    </xf>
    <xf numFmtId="37" fontId="1" fillId="0" borderId="18" xfId="0" applyFont="1" applyFill="1" applyBorder="1" applyAlignment="1">
      <alignment horizontal="centerContinuous"/>
    </xf>
    <xf numFmtId="170" fontId="1" fillId="0" borderId="2" xfId="15" applyNumberFormat="1" applyFont="1" applyFill="1" applyBorder="1" applyAlignment="1" applyProtection="1">
      <alignment horizontal="center"/>
      <protection/>
    </xf>
    <xf numFmtId="170" fontId="1" fillId="0" borderId="0" xfId="15" applyNumberFormat="1" applyFont="1" applyFill="1" applyAlignment="1" applyProtection="1">
      <alignment horizontal="center"/>
      <protection/>
    </xf>
    <xf numFmtId="170" fontId="1" fillId="0" borderId="0" xfId="15" applyNumberFormat="1" applyFont="1" applyFill="1" applyAlignment="1">
      <alignment horizontal="center"/>
    </xf>
    <xf numFmtId="170" fontId="1" fillId="0" borderId="19" xfId="15" applyNumberFormat="1" applyFont="1" applyFill="1" applyBorder="1" applyAlignment="1" applyProtection="1">
      <alignment horizontal="center"/>
      <protection/>
    </xf>
    <xf numFmtId="170" fontId="1" fillId="0" borderId="15" xfId="15" applyNumberFormat="1" applyFont="1" applyFill="1" applyBorder="1" applyAlignment="1" applyProtection="1">
      <alignment horizontal="center"/>
      <protection/>
    </xf>
    <xf numFmtId="37" fontId="1" fillId="0" borderId="15" xfId="0" applyFont="1" applyFill="1" applyBorder="1" applyAlignment="1" applyProtection="1">
      <alignment horizontal="right"/>
      <protection/>
    </xf>
    <xf numFmtId="170" fontId="1" fillId="0" borderId="14" xfId="15" applyNumberFormat="1" applyFont="1" applyFill="1" applyBorder="1" applyAlignment="1" quotePrefix="1">
      <alignment horizontal="center"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>
      <alignment horizontal="right"/>
    </xf>
    <xf numFmtId="37" fontId="1" fillId="0" borderId="19" xfId="0" applyFont="1" applyFill="1" applyBorder="1" applyAlignment="1" applyProtection="1">
      <alignment horizontal="right"/>
      <protection/>
    </xf>
    <xf numFmtId="37" fontId="1" fillId="0" borderId="2" xfId="0" applyFont="1" applyFill="1" applyBorder="1" applyAlignment="1" applyProtection="1">
      <alignment horizontal="right"/>
      <protection/>
    </xf>
    <xf numFmtId="41" fontId="1" fillId="0" borderId="0" xfId="0" applyNumberFormat="1" applyFont="1" applyFill="1" applyAlignment="1">
      <alignment horizontal="right"/>
    </xf>
    <xf numFmtId="43" fontId="1" fillId="0" borderId="2" xfId="15" applyNumberFormat="1" applyFont="1" applyFill="1" applyBorder="1" applyAlignment="1" applyProtection="1">
      <alignment horizontal="right"/>
      <protection/>
    </xf>
    <xf numFmtId="37" fontId="1" fillId="0" borderId="14" xfId="0" applyFont="1" applyFill="1" applyBorder="1" applyAlignment="1" applyProtection="1">
      <alignment horizontal="lef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4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>
      <alignment horizontal="center"/>
    </xf>
    <xf numFmtId="37" fontId="2" fillId="0" borderId="0" xfId="0" applyFont="1" applyFill="1" applyAlignment="1">
      <alignment horizontal="center"/>
    </xf>
    <xf numFmtId="43" fontId="1" fillId="0" borderId="14" xfId="15" applyFont="1" applyFill="1" applyBorder="1" applyAlignment="1" quotePrefix="1">
      <alignment horizontal="center"/>
    </xf>
    <xf numFmtId="43" fontId="1" fillId="0" borderId="14" xfId="15" applyFont="1" applyFill="1" applyBorder="1" applyAlignment="1">
      <alignment horizontal="center"/>
    </xf>
    <xf numFmtId="37" fontId="1" fillId="0" borderId="20" xfId="0" applyFont="1" applyFill="1" applyBorder="1" applyAlignment="1" applyProtection="1">
      <alignment horizontal="center"/>
      <protection/>
    </xf>
    <xf numFmtId="37" fontId="1" fillId="0" borderId="21" xfId="0" applyFont="1" applyFill="1" applyBorder="1" applyAlignment="1" applyProtection="1">
      <alignment horizontal="center"/>
      <protection/>
    </xf>
    <xf numFmtId="37" fontId="1" fillId="0" borderId="22" xfId="0" applyFont="1" applyFill="1" applyBorder="1" applyAlignment="1" applyProtection="1">
      <alignment horizontal="center"/>
      <protection/>
    </xf>
    <xf numFmtId="37" fontId="1" fillId="0" borderId="23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383"/>
  <sheetViews>
    <sheetView tabSelected="1" view="pageBreakPreview" zoomScale="75" zoomScaleNormal="75" zoomScaleSheetLayoutView="75" workbookViewId="0" topLeftCell="A181">
      <selection activeCell="I186" sqref="I186"/>
    </sheetView>
  </sheetViews>
  <sheetFormatPr defaultColWidth="9.7109375" defaultRowHeight="12.75"/>
  <cols>
    <col min="1" max="1" width="4.7109375" style="2" customWidth="1"/>
    <col min="2" max="2" width="5.7109375" style="2" customWidth="1"/>
    <col min="3" max="3" width="10.7109375" style="2" customWidth="1"/>
    <col min="4" max="4" width="9.7109375" style="2" customWidth="1"/>
    <col min="5" max="5" width="16.8515625" style="2" customWidth="1"/>
    <col min="6" max="6" width="11.7109375" style="2" customWidth="1"/>
    <col min="7" max="7" width="5.140625" style="2" customWidth="1"/>
    <col min="8" max="8" width="15.28125" style="2" customWidth="1"/>
    <col min="9" max="9" width="4.8515625" style="2" customWidth="1"/>
    <col min="10" max="10" width="14.28125" style="2" customWidth="1"/>
    <col min="11" max="11" width="16.8515625" style="2" customWidth="1"/>
    <col min="12" max="12" width="10.140625" style="2" customWidth="1"/>
    <col min="13" max="16384" width="9.7109375" style="2" customWidth="1"/>
  </cols>
  <sheetData>
    <row r="1" spans="1:13" ht="12" customHeight="1">
      <c r="A1" s="80" t="s">
        <v>125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45"/>
      <c r="M1" s="45"/>
    </row>
    <row r="2" spans="1:13" ht="12" customHeight="1">
      <c r="A2" s="79" t="s">
        <v>126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4"/>
      <c r="M2" s="4"/>
    </row>
    <row r="3" spans="1:13" ht="12" customHeight="1">
      <c r="A3" s="79" t="s">
        <v>127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4"/>
      <c r="M3" s="4"/>
    </row>
    <row r="4" spans="1:10" ht="12" customHeight="1">
      <c r="A4" s="17"/>
      <c r="J4" s="46"/>
    </row>
    <row r="5" spans="1:11" ht="12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</row>
    <row r="6" ht="12" customHeight="1"/>
    <row r="7" ht="12.75">
      <c r="A7" s="17" t="s">
        <v>65</v>
      </c>
    </row>
    <row r="8" spans="1:10" ht="12" customHeight="1">
      <c r="A8" s="5"/>
      <c r="B8" s="5"/>
      <c r="C8" s="5"/>
      <c r="D8" s="5"/>
      <c r="E8" s="5"/>
      <c r="H8" s="31" t="s">
        <v>66</v>
      </c>
      <c r="J8" s="31" t="s">
        <v>66</v>
      </c>
    </row>
    <row r="9" spans="1:10" ht="12" customHeight="1">
      <c r="A9" s="5"/>
      <c r="B9" s="5"/>
      <c r="C9" s="5"/>
      <c r="D9" s="5"/>
      <c r="E9" s="5"/>
      <c r="H9" s="32" t="s">
        <v>67</v>
      </c>
      <c r="J9" s="32" t="s">
        <v>5</v>
      </c>
    </row>
    <row r="10" spans="1:10" ht="12.75">
      <c r="A10" s="5"/>
      <c r="B10" s="5"/>
      <c r="C10" s="5"/>
      <c r="D10" s="5"/>
      <c r="E10" s="5"/>
      <c r="H10" s="32" t="s">
        <v>4</v>
      </c>
      <c r="J10" s="32" t="s">
        <v>68</v>
      </c>
    </row>
    <row r="11" spans="1:10" ht="12.75">
      <c r="A11" s="5"/>
      <c r="B11" s="5"/>
      <c r="C11" s="5"/>
      <c r="D11" s="5"/>
      <c r="E11" s="5"/>
      <c r="H11" s="32" t="s">
        <v>7</v>
      </c>
      <c r="J11" s="32" t="s">
        <v>69</v>
      </c>
    </row>
    <row r="12" spans="1:10" ht="12.75">
      <c r="A12" s="5"/>
      <c r="B12" s="5"/>
      <c r="C12" s="5"/>
      <c r="D12" s="5"/>
      <c r="E12" s="5"/>
      <c r="H12" s="32" t="s">
        <v>195</v>
      </c>
      <c r="J12" s="32" t="s">
        <v>175</v>
      </c>
    </row>
    <row r="13" spans="1:10" ht="12.75">
      <c r="A13" s="5"/>
      <c r="B13" s="5"/>
      <c r="C13" s="5"/>
      <c r="D13" s="5"/>
      <c r="E13" s="5"/>
      <c r="H13" s="32"/>
      <c r="J13" s="33" t="s">
        <v>122</v>
      </c>
    </row>
    <row r="14" spans="1:10" ht="12.75">
      <c r="A14" s="5"/>
      <c r="B14" s="5"/>
      <c r="C14" s="5"/>
      <c r="D14" s="5"/>
      <c r="E14" s="5"/>
      <c r="H14" s="34" t="s">
        <v>12</v>
      </c>
      <c r="J14" s="34" t="s">
        <v>12</v>
      </c>
    </row>
    <row r="15" spans="1:5" ht="12" customHeight="1">
      <c r="A15" s="5"/>
      <c r="B15" s="5"/>
      <c r="C15" s="5"/>
      <c r="D15" s="5"/>
      <c r="E15" s="5"/>
    </row>
    <row r="16" spans="2:11" ht="12.75" customHeight="1">
      <c r="B16" s="3" t="s">
        <v>70</v>
      </c>
      <c r="C16" s="5"/>
      <c r="D16" s="5"/>
      <c r="E16" s="5"/>
      <c r="H16" s="2">
        <v>71469</v>
      </c>
      <c r="J16" s="2">
        <v>74214</v>
      </c>
      <c r="K16" s="5"/>
    </row>
    <row r="17" spans="2:11" ht="12.75" customHeight="1">
      <c r="B17" s="3" t="s">
        <v>216</v>
      </c>
      <c r="C17" s="5"/>
      <c r="D17" s="5"/>
      <c r="E17" s="5"/>
      <c r="H17" s="2">
        <v>24993</v>
      </c>
      <c r="J17" s="2">
        <v>24007</v>
      </c>
      <c r="K17" s="5"/>
    </row>
    <row r="18" spans="2:11" ht="12.75">
      <c r="B18" s="3" t="s">
        <v>179</v>
      </c>
      <c r="C18" s="5"/>
      <c r="D18" s="5"/>
      <c r="E18" s="5"/>
      <c r="H18" s="2">
        <v>3891</v>
      </c>
      <c r="J18" s="2">
        <v>3901</v>
      </c>
      <c r="K18" s="5"/>
    </row>
    <row r="19" spans="2:11" ht="12.75">
      <c r="B19" s="3" t="s">
        <v>189</v>
      </c>
      <c r="C19" s="5"/>
      <c r="D19" s="5"/>
      <c r="E19" s="5"/>
      <c r="H19" s="2">
        <v>30388</v>
      </c>
      <c r="J19" s="2">
        <v>30612</v>
      </c>
      <c r="K19" s="5"/>
    </row>
    <row r="20" spans="2:11" ht="12.75">
      <c r="B20" s="3" t="s">
        <v>184</v>
      </c>
      <c r="C20" s="5"/>
      <c r="D20" s="5"/>
      <c r="E20" s="5"/>
      <c r="K20" s="5"/>
    </row>
    <row r="21" spans="2:11" ht="12.75">
      <c r="B21" s="3"/>
      <c r="C21" s="35" t="s">
        <v>129</v>
      </c>
      <c r="D21" s="5"/>
      <c r="E21" s="5"/>
      <c r="H21" s="2">
        <v>51202</v>
      </c>
      <c r="J21" s="2">
        <v>51180</v>
      </c>
      <c r="K21" s="5"/>
    </row>
    <row r="22" spans="2:10" ht="12" customHeight="1">
      <c r="B22" s="3"/>
      <c r="C22" s="36" t="s">
        <v>107</v>
      </c>
      <c r="H22" s="2">
        <v>306919</v>
      </c>
      <c r="J22" s="2">
        <v>307726</v>
      </c>
    </row>
    <row r="23" ht="12" customHeight="1">
      <c r="B23" s="3"/>
    </row>
    <row r="24" spans="2:10" ht="12" customHeight="1">
      <c r="B24" s="3" t="s">
        <v>73</v>
      </c>
      <c r="H24" s="37"/>
      <c r="J24" s="37"/>
    </row>
    <row r="25" spans="2:10" ht="12" customHeight="1">
      <c r="B25" s="3"/>
      <c r="C25" s="36" t="s">
        <v>75</v>
      </c>
      <c r="H25" s="1">
        <v>162536</v>
      </c>
      <c r="J25" s="1">
        <v>157066</v>
      </c>
    </row>
    <row r="26" spans="3:10" ht="12" customHeight="1">
      <c r="C26" s="30" t="s">
        <v>74</v>
      </c>
      <c r="H26" s="1">
        <v>94979</v>
      </c>
      <c r="J26" s="1">
        <v>101906</v>
      </c>
    </row>
    <row r="27" spans="3:10" ht="12" customHeight="1">
      <c r="C27" s="30" t="s">
        <v>108</v>
      </c>
      <c r="H27" s="1">
        <v>54343</v>
      </c>
      <c r="J27" s="1">
        <v>42003</v>
      </c>
    </row>
    <row r="28" spans="3:10" ht="12" customHeight="1">
      <c r="C28" s="30" t="s">
        <v>180</v>
      </c>
      <c r="H28" s="1">
        <v>1233</v>
      </c>
      <c r="J28" s="1">
        <v>8333</v>
      </c>
    </row>
    <row r="29" spans="3:10" ht="12" customHeight="1">
      <c r="C29" s="30" t="s">
        <v>181</v>
      </c>
      <c r="H29" s="1">
        <v>90</v>
      </c>
      <c r="J29" s="1">
        <v>88</v>
      </c>
    </row>
    <row r="30" spans="3:10" ht="12" customHeight="1">
      <c r="C30" s="30" t="s">
        <v>182</v>
      </c>
      <c r="H30" s="1">
        <v>21887</v>
      </c>
      <c r="J30" s="1">
        <v>234</v>
      </c>
    </row>
    <row r="31" spans="3:10" ht="12.75">
      <c r="C31" s="30" t="s">
        <v>76</v>
      </c>
      <c r="H31" s="38">
        <v>3158</v>
      </c>
      <c r="J31" s="38">
        <v>2649</v>
      </c>
    </row>
    <row r="32" spans="8:10" ht="12" customHeight="1">
      <c r="H32" s="38">
        <f>SUM(H24:H31)</f>
        <v>338226</v>
      </c>
      <c r="J32" s="38">
        <f>SUM(J24:J31)</f>
        <v>312279</v>
      </c>
    </row>
    <row r="33" spans="2:10" ht="12" customHeight="1">
      <c r="B33" s="3" t="s">
        <v>78</v>
      </c>
      <c r="H33" s="1"/>
      <c r="J33" s="1"/>
    </row>
    <row r="34" spans="3:10" ht="12" customHeight="1">
      <c r="C34" s="30" t="s">
        <v>79</v>
      </c>
      <c r="H34" s="1">
        <f>+J121</f>
        <v>35356</v>
      </c>
      <c r="J34" s="1">
        <v>25745</v>
      </c>
    </row>
    <row r="35" spans="3:10" ht="12" customHeight="1">
      <c r="C35" s="30" t="s">
        <v>109</v>
      </c>
      <c r="H35" s="1">
        <v>65049</v>
      </c>
      <c r="J35" s="1">
        <v>57792</v>
      </c>
    </row>
    <row r="36" spans="3:10" ht="12" customHeight="1">
      <c r="C36" s="30" t="s">
        <v>185</v>
      </c>
      <c r="H36" s="1">
        <v>7506</v>
      </c>
      <c r="J36" s="1">
        <v>4084</v>
      </c>
    </row>
    <row r="37" spans="3:10" ht="12" customHeight="1">
      <c r="C37" s="30" t="s">
        <v>130</v>
      </c>
      <c r="H37" s="1">
        <v>5841</v>
      </c>
      <c r="J37" s="1">
        <v>0</v>
      </c>
    </row>
    <row r="38" spans="3:10" ht="12" customHeight="1">
      <c r="C38" s="30" t="s">
        <v>80</v>
      </c>
      <c r="H38" s="1">
        <v>11328</v>
      </c>
      <c r="J38" s="1">
        <v>11328</v>
      </c>
    </row>
    <row r="39" spans="3:10" ht="12" customHeight="1">
      <c r="C39" s="3"/>
      <c r="H39" s="39">
        <f>SUM(H34:H38)</f>
        <v>125080</v>
      </c>
      <c r="J39" s="39">
        <f>SUM(J34:J38)</f>
        <v>98949</v>
      </c>
    </row>
    <row r="40" ht="12" customHeight="1"/>
    <row r="41" spans="2:10" ht="12" customHeight="1">
      <c r="B41" s="3" t="s">
        <v>82</v>
      </c>
      <c r="H41" s="2">
        <f>+H32-H39</f>
        <v>213146</v>
      </c>
      <c r="J41" s="2">
        <f>+J32-J39</f>
        <v>213330</v>
      </c>
    </row>
    <row r="42" spans="8:10" ht="13.5" customHeight="1" thickBot="1">
      <c r="H42" s="40">
        <f>SUM(H16:H22)+H41</f>
        <v>702008</v>
      </c>
      <c r="J42" s="40">
        <f>SUM(J16:J22)+J41</f>
        <v>704970</v>
      </c>
    </row>
    <row r="43" spans="8:10" ht="13.5" customHeight="1">
      <c r="H43" s="41"/>
      <c r="J43" s="41"/>
    </row>
    <row r="44" spans="2:10" ht="13.5" customHeight="1">
      <c r="B44" s="2" t="s">
        <v>188</v>
      </c>
      <c r="H44" s="41"/>
      <c r="J44" s="41"/>
    </row>
    <row r="45" ht="12" customHeight="1"/>
    <row r="46" ht="12" customHeight="1">
      <c r="B46" s="2" t="s">
        <v>190</v>
      </c>
    </row>
    <row r="47" spans="2:10" ht="12.75">
      <c r="B47" s="3" t="s">
        <v>191</v>
      </c>
      <c r="H47" s="37">
        <v>314667</v>
      </c>
      <c r="J47" s="37">
        <v>314667</v>
      </c>
    </row>
    <row r="48" spans="2:10" ht="12.75">
      <c r="B48" s="3" t="s">
        <v>192</v>
      </c>
      <c r="H48" s="1"/>
      <c r="J48" s="1"/>
    </row>
    <row r="49" spans="3:10" ht="12.75">
      <c r="C49" s="30" t="s">
        <v>84</v>
      </c>
      <c r="H49" s="37">
        <v>116320</v>
      </c>
      <c r="J49" s="37">
        <v>116320</v>
      </c>
    </row>
    <row r="50" spans="3:10" ht="12.75">
      <c r="C50" s="30" t="s">
        <v>131</v>
      </c>
      <c r="H50" s="1">
        <v>1704</v>
      </c>
      <c r="J50" s="1">
        <v>1866</v>
      </c>
    </row>
    <row r="51" spans="3:10" ht="12.75">
      <c r="C51" s="36" t="s">
        <v>132</v>
      </c>
      <c r="H51" s="1">
        <v>126822</v>
      </c>
      <c r="J51" s="1">
        <v>126822</v>
      </c>
    </row>
    <row r="52" spans="3:10" ht="12.75">
      <c r="C52" s="30" t="s">
        <v>118</v>
      </c>
      <c r="H52" s="38">
        <v>79085</v>
      </c>
      <c r="J52" s="38">
        <v>72515</v>
      </c>
    </row>
    <row r="53" spans="3:10" ht="12.75">
      <c r="C53" s="30"/>
      <c r="H53" s="38">
        <f>SUM(H49:H52)</f>
        <v>323931</v>
      </c>
      <c r="J53" s="38">
        <f>SUM(J49:J52)</f>
        <v>317523</v>
      </c>
    </row>
    <row r="54" spans="3:10" ht="12.75">
      <c r="C54" s="30"/>
      <c r="H54" s="41">
        <f>+H53+H47</f>
        <v>638598</v>
      </c>
      <c r="J54" s="41">
        <f>+J53+J47</f>
        <v>632190</v>
      </c>
    </row>
    <row r="55" spans="2:10" ht="12.75">
      <c r="B55" s="3" t="s">
        <v>86</v>
      </c>
      <c r="C55" s="3"/>
      <c r="H55" s="2">
        <v>4008</v>
      </c>
      <c r="J55" s="2">
        <v>3334</v>
      </c>
    </row>
    <row r="56" spans="2:10" ht="12.75">
      <c r="B56" s="3" t="s">
        <v>133</v>
      </c>
      <c r="H56" s="2">
        <f>+J134</f>
        <v>57772</v>
      </c>
      <c r="J56" s="2">
        <v>68048</v>
      </c>
    </row>
    <row r="57" spans="2:10" ht="12" customHeight="1">
      <c r="B57" s="3" t="s">
        <v>110</v>
      </c>
      <c r="H57" s="2">
        <v>1630</v>
      </c>
      <c r="J57" s="2">
        <v>1398</v>
      </c>
    </row>
    <row r="58" spans="2:10" ht="13.5" customHeight="1" thickBot="1">
      <c r="B58" s="3"/>
      <c r="H58" s="40">
        <f>SUM(H54:H57)</f>
        <v>702008</v>
      </c>
      <c r="J58" s="40">
        <f>SUM(J54:J57)</f>
        <v>704970</v>
      </c>
    </row>
    <row r="59" spans="2:10" ht="13.5" customHeight="1">
      <c r="B59" s="3"/>
      <c r="H59" s="41"/>
      <c r="J59" s="41"/>
    </row>
    <row r="60" spans="2:10" ht="13.5" customHeight="1" thickBot="1">
      <c r="B60" s="3" t="s">
        <v>124</v>
      </c>
      <c r="H60" s="42">
        <f>(+H42-H55-H56-H57)/H47</f>
        <v>2.029440646778976</v>
      </c>
      <c r="J60" s="42">
        <f>(+J42-J55-J56-J57)/J47</f>
        <v>2.009076261571757</v>
      </c>
    </row>
    <row r="61" spans="2:10" ht="13.5" customHeight="1">
      <c r="B61" s="3"/>
      <c r="H61" s="43"/>
      <c r="J61" s="43"/>
    </row>
    <row r="62" spans="1:13" ht="12" customHeight="1">
      <c r="A62" s="80" t="s">
        <v>125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45"/>
      <c r="M62" s="45"/>
    </row>
    <row r="63" spans="1:13" ht="12" customHeight="1">
      <c r="A63" s="79" t="s">
        <v>126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4"/>
      <c r="M63" s="4"/>
    </row>
    <row r="64" spans="1:13" ht="12" customHeight="1">
      <c r="A64" s="79" t="s">
        <v>127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4"/>
      <c r="M64" s="4"/>
    </row>
    <row r="65" spans="1:10" ht="12" customHeight="1">
      <c r="A65" s="17"/>
      <c r="J65" s="46"/>
    </row>
    <row r="66" spans="1:11" ht="12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8" ht="12.75">
      <c r="A68" s="17" t="s">
        <v>90</v>
      </c>
    </row>
    <row r="70" spans="1:11" ht="12.75">
      <c r="A70" s="3" t="s">
        <v>13</v>
      </c>
      <c r="B70" s="3" t="s">
        <v>217</v>
      </c>
      <c r="C70" s="5"/>
      <c r="D70" s="5"/>
      <c r="E70" s="5"/>
      <c r="F70" s="5"/>
      <c r="G70" s="5"/>
      <c r="H70" s="5"/>
      <c r="I70" s="5"/>
      <c r="J70" s="5"/>
      <c r="K70" s="5"/>
    </row>
    <row r="71" spans="2:11" ht="12.75">
      <c r="B71" s="3" t="s">
        <v>218</v>
      </c>
      <c r="C71" s="5"/>
      <c r="D71" s="5"/>
      <c r="E71" s="5"/>
      <c r="F71" s="5"/>
      <c r="G71" s="5"/>
      <c r="H71" s="5"/>
      <c r="I71" s="5"/>
      <c r="J71" s="5"/>
      <c r="K71" s="5"/>
    </row>
    <row r="72" spans="2:11" ht="12.75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2" ht="12" customHeight="1">
      <c r="A73" s="3" t="s">
        <v>20</v>
      </c>
      <c r="B73" s="3" t="s">
        <v>196</v>
      </c>
    </row>
    <row r="74" spans="1:2" ht="12" customHeight="1">
      <c r="A74" s="3"/>
      <c r="B74" s="3"/>
    </row>
    <row r="75" spans="1:2" ht="12" customHeight="1">
      <c r="A75" s="3" t="s">
        <v>54</v>
      </c>
      <c r="B75" s="3" t="s">
        <v>197</v>
      </c>
    </row>
    <row r="76" ht="12" customHeight="1"/>
    <row r="77" spans="1:2" ht="12" customHeight="1">
      <c r="A77" s="3" t="s">
        <v>71</v>
      </c>
      <c r="B77" s="3" t="s">
        <v>198</v>
      </c>
    </row>
    <row r="78" spans="1:2" ht="12" customHeight="1">
      <c r="A78" s="3"/>
      <c r="B78" s="3"/>
    </row>
    <row r="79" spans="8:10" ht="12.75">
      <c r="H79" s="22" t="s">
        <v>160</v>
      </c>
      <c r="I79" s="41"/>
      <c r="J79" s="22" t="s">
        <v>162</v>
      </c>
    </row>
    <row r="80" spans="8:10" ht="12.75">
      <c r="H80" s="22" t="s">
        <v>161</v>
      </c>
      <c r="I80" s="41"/>
      <c r="J80" s="22" t="s">
        <v>163</v>
      </c>
    </row>
    <row r="81" spans="8:10" ht="12.75">
      <c r="H81" s="22" t="s">
        <v>201</v>
      </c>
      <c r="I81" s="41"/>
      <c r="J81" s="22" t="s">
        <v>164</v>
      </c>
    </row>
    <row r="82" spans="8:10" ht="12.75">
      <c r="H82" s="4" t="s">
        <v>195</v>
      </c>
      <c r="J82" s="4" t="s">
        <v>195</v>
      </c>
    </row>
    <row r="83" spans="8:10" ht="12.75">
      <c r="H83" s="6" t="s">
        <v>12</v>
      </c>
      <c r="J83" s="6" t="s">
        <v>12</v>
      </c>
    </row>
    <row r="84" spans="2:10" ht="12.75">
      <c r="B84" s="3" t="s">
        <v>91</v>
      </c>
      <c r="H84" s="57">
        <v>3878</v>
      </c>
      <c r="I84" s="26"/>
      <c r="J84" s="57">
        <v>10572</v>
      </c>
    </row>
    <row r="85" spans="2:10" ht="12.75">
      <c r="B85" s="3" t="s">
        <v>111</v>
      </c>
      <c r="H85" s="57">
        <v>232</v>
      </c>
      <c r="I85" s="26"/>
      <c r="J85" s="57">
        <v>232</v>
      </c>
    </row>
    <row r="86" spans="2:10" ht="12.75">
      <c r="B86" s="3" t="s">
        <v>165</v>
      </c>
      <c r="H86" s="57">
        <v>203</v>
      </c>
      <c r="I86" s="26"/>
      <c r="J86" s="57">
        <v>203</v>
      </c>
    </row>
    <row r="87" spans="2:10" ht="12.75">
      <c r="B87" s="3" t="s">
        <v>92</v>
      </c>
      <c r="H87" s="57">
        <v>2</v>
      </c>
      <c r="I87" s="26"/>
      <c r="J87" s="57">
        <v>2</v>
      </c>
    </row>
    <row r="88" spans="8:10" ht="13.5" thickBot="1">
      <c r="H88" s="58">
        <f>SUM(H84:H87)</f>
        <v>4315</v>
      </c>
      <c r="I88" s="26"/>
      <c r="J88" s="58">
        <f>SUM(J84:J87)</f>
        <v>11009</v>
      </c>
    </row>
    <row r="89" ht="12" customHeight="1"/>
    <row r="90" spans="1:2" ht="12" customHeight="1">
      <c r="A90" s="3" t="s">
        <v>72</v>
      </c>
      <c r="B90" s="3" t="s">
        <v>211</v>
      </c>
    </row>
    <row r="91" ht="12" customHeight="1"/>
    <row r="92" spans="1:11" ht="12.75">
      <c r="A92" s="3" t="s">
        <v>77</v>
      </c>
      <c r="B92" s="3" t="s">
        <v>193</v>
      </c>
      <c r="C92" s="5"/>
      <c r="D92" s="5"/>
      <c r="E92" s="5"/>
      <c r="F92" s="5"/>
      <c r="G92" s="5"/>
      <c r="H92" s="5"/>
      <c r="I92" s="5"/>
      <c r="J92" s="5"/>
      <c r="K92" s="5"/>
    </row>
    <row r="93" ht="12.75">
      <c r="B93" s="2" t="s">
        <v>194</v>
      </c>
    </row>
    <row r="95" spans="1:2" ht="12.75">
      <c r="A95" s="3" t="s">
        <v>81</v>
      </c>
      <c r="B95" s="3" t="s">
        <v>227</v>
      </c>
    </row>
    <row r="96" spans="1:2" ht="12.75">
      <c r="A96" s="3"/>
      <c r="B96" s="3" t="s">
        <v>199</v>
      </c>
    </row>
    <row r="98" spans="1:11" ht="12.75">
      <c r="A98" s="3" t="s">
        <v>83</v>
      </c>
      <c r="B98" s="3" t="s">
        <v>212</v>
      </c>
      <c r="C98" s="5"/>
      <c r="D98" s="5"/>
      <c r="E98" s="5"/>
      <c r="F98" s="5"/>
      <c r="G98" s="5"/>
      <c r="H98" s="5"/>
      <c r="I98" s="5"/>
      <c r="J98" s="5"/>
      <c r="K98" s="5"/>
    </row>
    <row r="99" spans="2:11" ht="12.75">
      <c r="B99" s="3" t="s">
        <v>213</v>
      </c>
      <c r="C99" s="5"/>
      <c r="D99" s="5"/>
      <c r="E99" s="5"/>
      <c r="F99" s="5"/>
      <c r="G99" s="5"/>
      <c r="H99" s="5"/>
      <c r="I99" s="5"/>
      <c r="J99" s="5"/>
      <c r="K99" s="5"/>
    </row>
    <row r="100" spans="2:11" ht="12.75">
      <c r="B100" s="3" t="s">
        <v>214</v>
      </c>
      <c r="C100" s="5"/>
      <c r="D100" s="5"/>
      <c r="E100" s="5"/>
      <c r="F100" s="5"/>
      <c r="G100" s="5"/>
      <c r="H100" s="5"/>
      <c r="I100" s="5"/>
      <c r="J100" s="5"/>
      <c r="K100" s="5"/>
    </row>
    <row r="101" spans="2:11" ht="12.75"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3" t="s">
        <v>85</v>
      </c>
      <c r="B102" s="3" t="s">
        <v>237</v>
      </c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6.75" customHeight="1">
      <c r="A103" s="3"/>
      <c r="B103" s="3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3"/>
      <c r="B104" s="3" t="s">
        <v>241</v>
      </c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3"/>
      <c r="B105" s="3" t="s">
        <v>239</v>
      </c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3"/>
      <c r="B106" s="3" t="s">
        <v>242</v>
      </c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2.75">
      <c r="A107" s="3"/>
      <c r="B107" s="3" t="s">
        <v>240</v>
      </c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2.75">
      <c r="A108" s="3"/>
      <c r="B108" s="3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2.75">
      <c r="A109" s="3" t="s">
        <v>87</v>
      </c>
      <c r="B109" s="3" t="s">
        <v>186</v>
      </c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2.75">
      <c r="A110" s="3"/>
      <c r="B110" s="3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2.75">
      <c r="A111" s="3" t="s">
        <v>88</v>
      </c>
      <c r="B111" s="3" t="s">
        <v>219</v>
      </c>
      <c r="C111" s="5"/>
      <c r="D111" s="5"/>
      <c r="E111" s="5"/>
      <c r="F111" s="5"/>
      <c r="G111" s="5"/>
      <c r="H111" s="5"/>
      <c r="I111" s="5"/>
      <c r="J111" s="5"/>
      <c r="K111" s="5"/>
    </row>
    <row r="112" spans="2:11" ht="12.75">
      <c r="B112" s="3" t="s">
        <v>220</v>
      </c>
      <c r="C112" s="5"/>
      <c r="D112" s="5"/>
      <c r="E112" s="5"/>
      <c r="F112" s="5"/>
      <c r="G112" s="5"/>
      <c r="H112" s="5"/>
      <c r="I112" s="5"/>
      <c r="J112" s="5"/>
      <c r="K112" s="5"/>
    </row>
    <row r="113" spans="2:11" ht="12.75">
      <c r="B113" s="3"/>
      <c r="C113" s="5"/>
      <c r="D113" s="5"/>
      <c r="E113" s="5"/>
      <c r="F113" s="5"/>
      <c r="G113" s="5"/>
      <c r="H113" s="5"/>
      <c r="I113" s="5"/>
      <c r="J113" s="5"/>
      <c r="K113" s="5"/>
    </row>
    <row r="114" spans="1:2" ht="12" customHeight="1">
      <c r="A114" s="3" t="s">
        <v>89</v>
      </c>
      <c r="B114" s="47" t="s">
        <v>112</v>
      </c>
    </row>
    <row r="116" spans="2:10" ht="12" customHeight="1">
      <c r="B116" s="2" t="s">
        <v>113</v>
      </c>
      <c r="J116" s="4" t="s">
        <v>12</v>
      </c>
    </row>
    <row r="117" spans="3:10" ht="12" customHeight="1">
      <c r="C117" s="2" t="s">
        <v>115</v>
      </c>
      <c r="D117" s="2" t="s">
        <v>139</v>
      </c>
      <c r="J117" s="37">
        <f>1165+83</f>
        <v>1248</v>
      </c>
    </row>
    <row r="118" spans="4:10" ht="12.75">
      <c r="D118" s="2" t="s">
        <v>187</v>
      </c>
      <c r="I118" s="29"/>
      <c r="J118" s="1">
        <f>16258+7800</f>
        <v>24058</v>
      </c>
    </row>
    <row r="119" spans="4:10" ht="12.75">
      <c r="D119" s="2" t="s">
        <v>137</v>
      </c>
      <c r="I119" s="29"/>
      <c r="J119" s="1">
        <v>3800</v>
      </c>
    </row>
    <row r="120" spans="3:10" ht="12.75">
      <c r="C120" s="2" t="s">
        <v>138</v>
      </c>
      <c r="D120" s="2" t="s">
        <v>137</v>
      </c>
      <c r="J120" s="38">
        <v>6250</v>
      </c>
    </row>
    <row r="121" ht="12.75">
      <c r="J121" s="38">
        <f>SUM(J117:J120)</f>
        <v>35356</v>
      </c>
    </row>
    <row r="122" ht="12.75">
      <c r="B122" s="2" t="s">
        <v>116</v>
      </c>
    </row>
    <row r="123" spans="3:10" ht="12.75">
      <c r="C123" s="2" t="s">
        <v>114</v>
      </c>
      <c r="D123" s="2" t="s">
        <v>141</v>
      </c>
      <c r="J123" s="37"/>
    </row>
    <row r="124" spans="4:10" ht="12.75">
      <c r="D124" s="2" t="s">
        <v>142</v>
      </c>
      <c r="J124" s="1">
        <v>34570</v>
      </c>
    </row>
    <row r="125" spans="4:10" ht="12.75">
      <c r="D125" s="2" t="s">
        <v>143</v>
      </c>
      <c r="J125" s="1"/>
    </row>
    <row r="126" spans="4:10" ht="12.75">
      <c r="D126" s="2" t="s">
        <v>140</v>
      </c>
      <c r="J126" s="1">
        <v>9375</v>
      </c>
    </row>
    <row r="127" spans="3:10" ht="12.75">
      <c r="C127" s="2" t="s">
        <v>115</v>
      </c>
      <c r="D127" s="2" t="s">
        <v>177</v>
      </c>
      <c r="J127" s="1"/>
    </row>
    <row r="128" spans="4:10" ht="12.75">
      <c r="D128" s="2" t="s">
        <v>144</v>
      </c>
      <c r="I128" s="2" t="s">
        <v>121</v>
      </c>
      <c r="J128" s="1">
        <v>16277</v>
      </c>
    </row>
    <row r="129" spans="4:10" ht="12.75">
      <c r="D129" s="2" t="s">
        <v>145</v>
      </c>
      <c r="J129" s="1"/>
    </row>
    <row r="130" spans="4:10" ht="12.75">
      <c r="D130" s="2" t="s">
        <v>146</v>
      </c>
      <c r="I130" s="2" t="s">
        <v>121</v>
      </c>
      <c r="J130" s="38">
        <v>7600</v>
      </c>
    </row>
    <row r="131" ht="12.75">
      <c r="J131" s="37">
        <f>SUM(J123:J130)</f>
        <v>67822</v>
      </c>
    </row>
    <row r="132" spans="3:10" ht="12.75">
      <c r="C132" s="2" t="s">
        <v>147</v>
      </c>
      <c r="D132" s="2" t="s">
        <v>148</v>
      </c>
      <c r="J132" s="1"/>
    </row>
    <row r="133" spans="4:10" ht="12.75">
      <c r="D133" s="2" t="s">
        <v>149</v>
      </c>
      <c r="J133" s="38">
        <f>-5000-625-625-3800</f>
        <v>-10050</v>
      </c>
    </row>
    <row r="134" ht="12.75">
      <c r="J134" s="38">
        <f>SUM(J131:J133)</f>
        <v>57772</v>
      </c>
    </row>
    <row r="135" spans="2:10" ht="13.5" thickBot="1">
      <c r="B135" s="2" t="s">
        <v>150</v>
      </c>
      <c r="J135" s="40">
        <f>+J121+J134</f>
        <v>93128</v>
      </c>
    </row>
    <row r="136" spans="2:10" ht="12.75">
      <c r="B136" s="36" t="s">
        <v>200</v>
      </c>
      <c r="J136" s="41"/>
    </row>
    <row r="137" spans="1:13" ht="12" customHeight="1">
      <c r="A137" s="80" t="s">
        <v>125</v>
      </c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45"/>
      <c r="M137" s="45"/>
    </row>
    <row r="138" spans="1:13" ht="12" customHeight="1">
      <c r="A138" s="79" t="s">
        <v>126</v>
      </c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4"/>
      <c r="M138" s="4"/>
    </row>
    <row r="139" spans="1:13" ht="12" customHeight="1">
      <c r="A139" s="79" t="s">
        <v>127</v>
      </c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4"/>
      <c r="M139" s="4"/>
    </row>
    <row r="140" spans="1:10" ht="12" customHeight="1">
      <c r="A140" s="17"/>
      <c r="J140" s="46"/>
    </row>
    <row r="141" spans="1:11" ht="12" customHeight="1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</row>
    <row r="142" spans="1:2" ht="12" customHeight="1">
      <c r="A142" s="3"/>
      <c r="B142" s="47"/>
    </row>
    <row r="143" ht="12" customHeight="1">
      <c r="A143" s="17" t="s">
        <v>93</v>
      </c>
    </row>
    <row r="144" ht="12" customHeight="1">
      <c r="A144" s="17"/>
    </row>
    <row r="145" spans="1:11" ht="12" customHeight="1">
      <c r="A145" s="3" t="s">
        <v>94</v>
      </c>
      <c r="B145" s="3" t="s">
        <v>221</v>
      </c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" customHeight="1">
      <c r="A146" s="3"/>
      <c r="B146" s="3" t="s">
        <v>222</v>
      </c>
      <c r="C146" s="5"/>
      <c r="D146" s="5"/>
      <c r="E146" s="5"/>
      <c r="F146" s="5"/>
      <c r="G146" s="5"/>
      <c r="H146" s="5"/>
      <c r="I146" s="5"/>
      <c r="J146" s="5"/>
      <c r="K146" s="5"/>
    </row>
    <row r="147" spans="2:11" ht="12.75">
      <c r="B147" s="3"/>
      <c r="C147" s="5"/>
      <c r="D147" s="5"/>
      <c r="E147" s="5"/>
      <c r="F147" s="5"/>
      <c r="G147" s="5"/>
      <c r="H147" s="5"/>
      <c r="I147" s="5"/>
      <c r="J147" s="5"/>
      <c r="K147" s="5"/>
    </row>
    <row r="148" spans="1:2" ht="12.75">
      <c r="A148" s="3" t="s">
        <v>95</v>
      </c>
      <c r="B148" s="3" t="s">
        <v>204</v>
      </c>
    </row>
    <row r="150" spans="1:2" ht="12.75">
      <c r="A150" s="3" t="s">
        <v>96</v>
      </c>
      <c r="B150" s="3" t="s">
        <v>203</v>
      </c>
    </row>
    <row r="151" spans="1:2" ht="12.75">
      <c r="A151" s="3"/>
      <c r="B151" s="3"/>
    </row>
    <row r="152" spans="1:2" ht="12.75">
      <c r="A152" s="3" t="s">
        <v>97</v>
      </c>
      <c r="B152" s="3" t="s">
        <v>228</v>
      </c>
    </row>
    <row r="153" spans="1:2" ht="12.75">
      <c r="A153" s="3"/>
      <c r="B153" s="3" t="s">
        <v>229</v>
      </c>
    </row>
    <row r="154" spans="8:10" ht="12.75">
      <c r="H154" s="6" t="s">
        <v>98</v>
      </c>
      <c r="J154" s="6" t="s">
        <v>99</v>
      </c>
    </row>
    <row r="155" spans="6:10" ht="12.75">
      <c r="F155" s="48" t="s">
        <v>15</v>
      </c>
      <c r="G155" s="49"/>
      <c r="H155" s="48" t="s">
        <v>100</v>
      </c>
      <c r="I155" s="49"/>
      <c r="J155" s="48" t="s">
        <v>101</v>
      </c>
    </row>
    <row r="156" spans="2:10" ht="12.75">
      <c r="B156" s="49" t="s">
        <v>166</v>
      </c>
      <c r="F156" s="6" t="s">
        <v>12</v>
      </c>
      <c r="H156" s="6" t="s">
        <v>12</v>
      </c>
      <c r="J156" s="6" t="s">
        <v>12</v>
      </c>
    </row>
    <row r="157" spans="2:10" ht="12.75">
      <c r="B157" s="3" t="s">
        <v>156</v>
      </c>
      <c r="F157" s="7">
        <f>+F160-F159-F158</f>
        <v>334718</v>
      </c>
      <c r="H157" s="7">
        <f>+H160-H159-H158</f>
        <v>28379</v>
      </c>
      <c r="J157" s="7">
        <f>+J160-J159-J158</f>
        <v>745789</v>
      </c>
    </row>
    <row r="158" spans="2:10" ht="12.75">
      <c r="B158" s="3" t="s">
        <v>157</v>
      </c>
      <c r="F158" s="7">
        <v>36311</v>
      </c>
      <c r="H158" s="7">
        <v>4415</v>
      </c>
      <c r="J158" s="7">
        <v>36155</v>
      </c>
    </row>
    <row r="159" spans="2:10" ht="12.75">
      <c r="B159" s="3" t="s">
        <v>158</v>
      </c>
      <c r="F159" s="7">
        <v>1444</v>
      </c>
      <c r="H159" s="7">
        <v>-1477</v>
      </c>
      <c r="J159" s="7">
        <v>45144</v>
      </c>
    </row>
    <row r="160" spans="6:10" ht="12.75">
      <c r="F160" s="60">
        <f>+F162-F161</f>
        <v>372473</v>
      </c>
      <c r="H160" s="60">
        <f>+H162-H161</f>
        <v>31317</v>
      </c>
      <c r="J160" s="60">
        <f>+J162+J161</f>
        <v>827088</v>
      </c>
    </row>
    <row r="161" spans="2:10" ht="12.75">
      <c r="B161" s="3" t="s">
        <v>155</v>
      </c>
      <c r="F161" s="7">
        <v>-9881</v>
      </c>
      <c r="H161" s="7">
        <v>0</v>
      </c>
      <c r="J161" s="7">
        <v>0</v>
      </c>
    </row>
    <row r="162" spans="6:10" ht="13.5" thickBot="1">
      <c r="F162" s="61">
        <v>362592</v>
      </c>
      <c r="H162" s="61">
        <v>31317</v>
      </c>
      <c r="J162" s="61">
        <v>827088</v>
      </c>
    </row>
    <row r="163" spans="8:10" ht="12.75">
      <c r="H163" s="6"/>
      <c r="J163" s="6"/>
    </row>
    <row r="164" spans="2:10" ht="12.75">
      <c r="B164" s="49" t="s">
        <v>159</v>
      </c>
      <c r="F164" s="6"/>
      <c r="H164" s="6"/>
      <c r="J164" s="6"/>
    </row>
    <row r="165" spans="2:10" ht="12.75">
      <c r="B165" s="3" t="s">
        <v>117</v>
      </c>
      <c r="F165" s="7">
        <v>11282</v>
      </c>
      <c r="H165" s="7">
        <f>5742+132</f>
        <v>5874</v>
      </c>
      <c r="J165" s="7">
        <v>76704</v>
      </c>
    </row>
    <row r="166" spans="2:10" ht="12.75">
      <c r="B166" s="3" t="s">
        <v>151</v>
      </c>
      <c r="F166" s="7">
        <v>12577</v>
      </c>
      <c r="H166" s="7">
        <v>-6991</v>
      </c>
      <c r="J166" s="7">
        <v>262114</v>
      </c>
    </row>
    <row r="167" spans="2:10" ht="12.75">
      <c r="B167" s="3" t="s">
        <v>152</v>
      </c>
      <c r="F167" s="7">
        <v>17717</v>
      </c>
      <c r="H167" s="7">
        <v>-374</v>
      </c>
      <c r="J167" s="7">
        <v>317697</v>
      </c>
    </row>
    <row r="168" spans="2:10" ht="12.75">
      <c r="B168" s="3" t="s">
        <v>153</v>
      </c>
      <c r="F168" s="7">
        <f>233748+36311+59922</f>
        <v>329981</v>
      </c>
      <c r="H168" s="7">
        <f>18172+4415+10559</f>
        <v>33146</v>
      </c>
      <c r="J168" s="7">
        <v>168628</v>
      </c>
    </row>
    <row r="169" spans="2:10" ht="12.75">
      <c r="B169" s="2" t="s">
        <v>154</v>
      </c>
      <c r="F169" s="7">
        <v>916</v>
      </c>
      <c r="H169" s="7">
        <f>-344+6</f>
        <v>-338</v>
      </c>
      <c r="J169" s="7">
        <v>1945</v>
      </c>
    </row>
    <row r="170" spans="6:10" ht="12.75">
      <c r="F170" s="60">
        <f>SUM(F165:F169)</f>
        <v>372473</v>
      </c>
      <c r="H170" s="60">
        <f>SUM(H165:H169)</f>
        <v>31317</v>
      </c>
      <c r="J170" s="60">
        <f>SUM(J165:J169)</f>
        <v>827088</v>
      </c>
    </row>
    <row r="171" spans="2:10" ht="12.75">
      <c r="B171" s="3" t="s">
        <v>155</v>
      </c>
      <c r="F171" s="7">
        <v>-9881</v>
      </c>
      <c r="H171" s="7">
        <v>0</v>
      </c>
      <c r="J171" s="7">
        <v>0</v>
      </c>
    </row>
    <row r="172" spans="6:10" ht="13.5" thickBot="1">
      <c r="F172" s="61">
        <f>SUM(F170:F171)</f>
        <v>362592</v>
      </c>
      <c r="H172" s="61">
        <f>SUM(H170:H171)</f>
        <v>31317</v>
      </c>
      <c r="J172" s="61">
        <f>SUM(J170:J171)</f>
        <v>827088</v>
      </c>
    </row>
    <row r="174" spans="1:2" ht="12.75">
      <c r="A174" s="29" t="s">
        <v>102</v>
      </c>
      <c r="B174" s="2" t="s">
        <v>209</v>
      </c>
    </row>
    <row r="175" ht="6.75" customHeight="1"/>
    <row r="176" ht="12.75">
      <c r="B176" s="2" t="s">
        <v>210</v>
      </c>
    </row>
    <row r="177" ht="12.75">
      <c r="B177" s="2" t="s">
        <v>225</v>
      </c>
    </row>
    <row r="178" ht="12.75">
      <c r="B178" s="2" t="s">
        <v>226</v>
      </c>
    </row>
    <row r="180" spans="1:2" ht="12.75">
      <c r="A180" s="3" t="s">
        <v>103</v>
      </c>
      <c r="B180" s="2" t="s">
        <v>230</v>
      </c>
    </row>
    <row r="181" ht="12.75">
      <c r="B181" s="2" t="s">
        <v>231</v>
      </c>
    </row>
    <row r="182" ht="6.75" customHeight="1"/>
    <row r="183" ht="12.75">
      <c r="B183" s="2" t="s">
        <v>224</v>
      </c>
    </row>
    <row r="184" ht="12.75">
      <c r="B184" s="2" t="s">
        <v>232</v>
      </c>
    </row>
    <row r="185" ht="12.75">
      <c r="B185" s="2" t="s">
        <v>234</v>
      </c>
    </row>
    <row r="186" spans="5:11" ht="12.75">
      <c r="E186" s="5"/>
      <c r="F186" s="5"/>
      <c r="G186" s="5"/>
      <c r="H186" s="5"/>
      <c r="I186" s="5"/>
      <c r="J186" s="5"/>
      <c r="K186" s="5"/>
    </row>
    <row r="187" spans="1:11" ht="12.75">
      <c r="A187" s="3" t="s">
        <v>104</v>
      </c>
      <c r="B187" s="3" t="s">
        <v>223</v>
      </c>
      <c r="C187" s="5"/>
      <c r="E187" s="5"/>
      <c r="F187" s="5"/>
      <c r="G187" s="5"/>
      <c r="H187" s="5"/>
      <c r="I187" s="5"/>
      <c r="J187" s="5"/>
      <c r="K187" s="5"/>
    </row>
    <row r="188" spans="1:11" ht="12.75" customHeight="1">
      <c r="A188" s="3"/>
      <c r="B188" s="3"/>
      <c r="C188" s="5"/>
      <c r="E188" s="5"/>
      <c r="F188" s="5"/>
      <c r="G188" s="5"/>
      <c r="H188" s="5"/>
      <c r="I188" s="5"/>
      <c r="J188" s="5"/>
      <c r="K188" s="5"/>
    </row>
    <row r="189" spans="1:11" ht="12.75">
      <c r="A189" s="77" t="s">
        <v>105</v>
      </c>
      <c r="B189" s="3" t="s">
        <v>207</v>
      </c>
      <c r="C189" s="5"/>
      <c r="E189" s="5"/>
      <c r="F189" s="5"/>
      <c r="G189" s="5"/>
      <c r="H189" s="5"/>
      <c r="I189" s="5"/>
      <c r="J189" s="5"/>
      <c r="K189" s="5"/>
    </row>
    <row r="190" spans="1:11" ht="12.75">
      <c r="A190" s="3"/>
      <c r="B190" s="3" t="s">
        <v>238</v>
      </c>
      <c r="C190" s="5"/>
      <c r="E190" s="5"/>
      <c r="F190" s="5"/>
      <c r="G190" s="5"/>
      <c r="H190" s="5"/>
      <c r="I190" s="5"/>
      <c r="J190" s="5"/>
      <c r="K190" s="5"/>
    </row>
    <row r="191" spans="1:11" ht="12.75">
      <c r="A191" s="3"/>
      <c r="B191" s="3" t="s">
        <v>233</v>
      </c>
      <c r="C191" s="5"/>
      <c r="E191" s="5"/>
      <c r="F191" s="5"/>
      <c r="G191" s="5"/>
      <c r="H191" s="5"/>
      <c r="I191" s="5"/>
      <c r="J191" s="5"/>
      <c r="K191" s="5"/>
    </row>
    <row r="192" spans="1:11" ht="12.75">
      <c r="A192" s="3"/>
      <c r="B192" s="3" t="s">
        <v>208</v>
      </c>
      <c r="C192" s="5"/>
      <c r="E192" s="5"/>
      <c r="F192" s="5"/>
      <c r="G192" s="5"/>
      <c r="H192" s="5"/>
      <c r="I192" s="5"/>
      <c r="J192" s="5"/>
      <c r="K192" s="5"/>
    </row>
    <row r="193" spans="1:11" ht="12.75">
      <c r="A193" s="3"/>
      <c r="B193" s="3"/>
      <c r="C193" s="5"/>
      <c r="K193" s="5"/>
    </row>
    <row r="194" spans="1:11" ht="12.75">
      <c r="A194" s="3"/>
      <c r="B194" s="3"/>
      <c r="C194" s="5"/>
      <c r="D194" s="5"/>
      <c r="E194" s="5"/>
      <c r="F194" s="5"/>
      <c r="G194" s="5"/>
      <c r="H194" s="5"/>
      <c r="I194" s="5"/>
      <c r="J194" s="5"/>
      <c r="K194" s="5"/>
    </row>
    <row r="195" ht="12" customHeight="1">
      <c r="A195" s="59"/>
    </row>
    <row r="196" ht="12" customHeight="1">
      <c r="A196" s="17" t="s">
        <v>106</v>
      </c>
    </row>
    <row r="197" ht="12" customHeight="1">
      <c r="A197" s="59"/>
    </row>
    <row r="198" ht="12" customHeight="1">
      <c r="A198" s="59"/>
    </row>
    <row r="199" ht="12" customHeight="1">
      <c r="A199" s="59"/>
    </row>
    <row r="200" ht="12" customHeight="1">
      <c r="A200" s="59"/>
    </row>
    <row r="201" ht="12" customHeight="1">
      <c r="A201" s="59"/>
    </row>
    <row r="202" ht="12" customHeight="1">
      <c r="A202" s="59"/>
    </row>
    <row r="203" ht="12" customHeight="1">
      <c r="A203" s="59" t="s">
        <v>134</v>
      </c>
    </row>
    <row r="204" ht="12" customHeight="1">
      <c r="A204" s="17" t="s">
        <v>135</v>
      </c>
    </row>
    <row r="205" ht="12" customHeight="1">
      <c r="A205" s="17" t="s">
        <v>136</v>
      </c>
    </row>
    <row r="206" ht="12" customHeight="1">
      <c r="A206" s="59"/>
    </row>
    <row r="207" ht="12" customHeight="1">
      <c r="A207" s="59" t="s">
        <v>202</v>
      </c>
    </row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spans="1:2" ht="12" customHeight="1">
      <c r="A244" s="3"/>
      <c r="B244" s="77"/>
    </row>
    <row r="245" ht="12" customHeight="1">
      <c r="B245" s="77"/>
    </row>
    <row r="246" ht="12" customHeight="1"/>
    <row r="247" spans="1:2" ht="12" customHeight="1">
      <c r="A247" s="3"/>
      <c r="B247" s="3"/>
    </row>
    <row r="248" ht="12" customHeight="1">
      <c r="A248" s="3"/>
    </row>
    <row r="249" spans="1:2" ht="12" customHeight="1">
      <c r="A249" s="3"/>
      <c r="B249" s="3"/>
    </row>
    <row r="250" ht="12" customHeight="1"/>
    <row r="251" spans="1:2" ht="12" customHeight="1">
      <c r="A251" s="3"/>
      <c r="B251" s="3"/>
    </row>
    <row r="252" ht="12" customHeight="1"/>
    <row r="253" ht="12" customHeight="1">
      <c r="H253" s="6"/>
    </row>
    <row r="254" ht="12" customHeight="1"/>
    <row r="255" spans="2:8" ht="12" customHeight="1">
      <c r="B255" s="3"/>
      <c r="H255" s="7"/>
    </row>
    <row r="256" spans="2:8" ht="12" customHeight="1">
      <c r="B256" s="3"/>
      <c r="H256" s="7"/>
    </row>
    <row r="257" spans="2:8" ht="12" customHeight="1">
      <c r="B257" s="3"/>
      <c r="H257" s="70"/>
    </row>
    <row r="258" ht="12" customHeight="1"/>
    <row r="259" ht="12" customHeight="1">
      <c r="H259" s="7"/>
    </row>
    <row r="260" ht="12" customHeight="1"/>
    <row r="261" ht="12" customHeight="1"/>
    <row r="262" spans="1:2" ht="12" customHeight="1">
      <c r="A262" s="3"/>
      <c r="B262" s="3"/>
    </row>
    <row r="263" ht="12" customHeight="1"/>
    <row r="264" spans="1:2" ht="12" customHeight="1">
      <c r="A264" s="3"/>
      <c r="B264" s="3"/>
    </row>
    <row r="265" ht="12" customHeight="1"/>
    <row r="266" ht="12" customHeight="1">
      <c r="H266" s="6"/>
    </row>
    <row r="267" ht="12" customHeight="1"/>
    <row r="268" spans="2:8" ht="12" customHeight="1">
      <c r="B268" s="3"/>
      <c r="H268" s="7"/>
    </row>
    <row r="269" ht="12" customHeight="1"/>
    <row r="270" spans="1:2" ht="12" customHeight="1">
      <c r="A270" s="3"/>
      <c r="B270" s="77"/>
    </row>
    <row r="271" ht="12" customHeight="1">
      <c r="B271" s="77"/>
    </row>
    <row r="272" ht="12" customHeight="1"/>
    <row r="273" ht="12" customHeight="1">
      <c r="H273" s="6"/>
    </row>
    <row r="274" ht="12" customHeight="1"/>
    <row r="275" ht="12" customHeight="1">
      <c r="B275" s="3"/>
    </row>
    <row r="276" ht="12" customHeight="1"/>
    <row r="277" ht="12" customHeight="1">
      <c r="B277" s="3"/>
    </row>
    <row r="278" ht="12" customHeight="1"/>
    <row r="279" ht="12" customHeight="1">
      <c r="B279" s="3"/>
    </row>
    <row r="280" ht="12" customHeight="1"/>
    <row r="281" spans="1:2" ht="12" customHeight="1">
      <c r="A281" s="3"/>
      <c r="B281" s="77"/>
    </row>
    <row r="282" ht="12" customHeight="1">
      <c r="B282" s="77"/>
    </row>
    <row r="283" ht="12" customHeight="1">
      <c r="B283" s="77"/>
    </row>
    <row r="284" ht="12" customHeight="1"/>
    <row r="285" spans="1:2" ht="12" customHeight="1">
      <c r="A285" s="3"/>
      <c r="B285" s="77"/>
    </row>
    <row r="286" ht="12" customHeight="1">
      <c r="B286" s="77"/>
    </row>
    <row r="287" ht="12" customHeight="1"/>
    <row r="288" spans="1:2" ht="12" customHeight="1">
      <c r="A288" s="3"/>
      <c r="B288" s="3"/>
    </row>
    <row r="289" ht="12" customHeight="1"/>
    <row r="290" spans="1:2" ht="12" customHeight="1">
      <c r="A290" s="3"/>
      <c r="B290" s="77"/>
    </row>
    <row r="291" ht="12" customHeight="1">
      <c r="B291" s="77"/>
    </row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spans="1:2" ht="12" customHeight="1">
      <c r="A301" s="3"/>
      <c r="B301" s="3"/>
    </row>
    <row r="302" ht="12" customHeight="1"/>
    <row r="303" ht="12" customHeight="1">
      <c r="H303" s="6"/>
    </row>
    <row r="304" ht="12" customHeight="1"/>
    <row r="305" ht="12" customHeight="1">
      <c r="B305" s="3"/>
    </row>
    <row r="306" spans="3:8" ht="12" customHeight="1">
      <c r="C306" s="3"/>
      <c r="H306" s="7"/>
    </row>
    <row r="307" spans="3:8" ht="12" customHeight="1">
      <c r="C307" s="3"/>
      <c r="H307" s="7"/>
    </row>
    <row r="308" ht="12" customHeight="1"/>
    <row r="309" ht="12" customHeight="1">
      <c r="H309" s="7"/>
    </row>
    <row r="310" ht="12" customHeight="1"/>
    <row r="311" spans="1:2" ht="12" customHeight="1">
      <c r="A311" s="3"/>
      <c r="B311" s="3"/>
    </row>
    <row r="312" ht="12" customHeight="1"/>
    <row r="313" spans="1:2" ht="12" customHeight="1">
      <c r="A313" s="3"/>
      <c r="B313" s="3"/>
    </row>
    <row r="314" ht="12" customHeight="1"/>
    <row r="315" spans="1:2" ht="12" customHeight="1">
      <c r="A315" s="3"/>
      <c r="B315" s="3"/>
    </row>
    <row r="316" ht="12" customHeight="1"/>
    <row r="317" spans="1:2" ht="12" customHeight="1">
      <c r="A317" s="3"/>
      <c r="B317" s="3"/>
    </row>
    <row r="318" ht="12" customHeight="1"/>
    <row r="319" spans="1:2" ht="12" customHeight="1">
      <c r="A319" s="3"/>
      <c r="B319" s="3"/>
    </row>
    <row r="320" ht="12" customHeight="1"/>
    <row r="321" spans="1:2" ht="12" customHeight="1">
      <c r="A321" s="3"/>
      <c r="B321" s="3"/>
    </row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>
      <c r="A334" s="3"/>
    </row>
    <row r="335" ht="12" customHeight="1">
      <c r="A335" s="3"/>
    </row>
    <row r="336" ht="12" customHeight="1">
      <c r="A336" s="3"/>
    </row>
    <row r="337" ht="12" customHeight="1"/>
    <row r="338" ht="12" customHeight="1">
      <c r="A338" s="3"/>
    </row>
    <row r="339" ht="12" customHeight="1"/>
    <row r="340" spans="1:2" ht="12" customHeight="1">
      <c r="A340" s="3"/>
      <c r="B340" s="3"/>
    </row>
    <row r="341" ht="12" customHeight="1"/>
    <row r="342" spans="1:2" ht="12" customHeight="1">
      <c r="A342" s="3"/>
      <c r="B342" s="3"/>
    </row>
    <row r="343" ht="12" customHeight="1">
      <c r="B343" s="3"/>
    </row>
    <row r="344" ht="12" customHeight="1"/>
    <row r="345" spans="1:2" ht="12" customHeight="1">
      <c r="A345" s="3"/>
      <c r="B345" s="3"/>
    </row>
    <row r="346" ht="12" customHeight="1"/>
    <row r="347" spans="1:2" ht="12" customHeight="1">
      <c r="A347" s="3"/>
      <c r="B347" s="3"/>
    </row>
    <row r="348" ht="12" customHeight="1"/>
    <row r="349" ht="12" customHeight="1"/>
    <row r="350" ht="12" customHeight="1">
      <c r="A350" s="3"/>
    </row>
    <row r="351" ht="12" customHeight="1"/>
    <row r="352" ht="12" customHeight="1"/>
    <row r="353" ht="12" customHeight="1">
      <c r="A353" s="3"/>
    </row>
    <row r="354" ht="12" customHeight="1">
      <c r="A354" s="3"/>
    </row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>
      <c r="C513" s="3" t="s">
        <v>56</v>
      </c>
    </row>
    <row r="514" ht="12" customHeight="1"/>
    <row r="515" ht="12" customHeight="1">
      <c r="C515" s="3" t="s">
        <v>57</v>
      </c>
    </row>
    <row r="516" ht="12" customHeight="1"/>
    <row r="517" ht="12" customHeight="1">
      <c r="C517" s="3" t="s">
        <v>58</v>
      </c>
    </row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>
      <c r="A1370" s="3" t="s">
        <v>59</v>
      </c>
    </row>
    <row r="1371" ht="12" customHeight="1"/>
    <row r="1372" ht="12" customHeight="1">
      <c r="A1372" s="3" t="s">
        <v>56</v>
      </c>
    </row>
    <row r="1373" ht="12" customHeight="1"/>
    <row r="1374" ht="12" customHeight="1">
      <c r="A1374" s="3" t="s">
        <v>57</v>
      </c>
    </row>
    <row r="1375" ht="12" customHeight="1"/>
    <row r="1376" ht="12" customHeight="1">
      <c r="A1376" s="3" t="s">
        <v>60</v>
      </c>
    </row>
    <row r="1377" ht="12" customHeight="1">
      <c r="A1377" s="3" t="s">
        <v>59</v>
      </c>
    </row>
    <row r="1378" ht="12" customHeight="1"/>
    <row r="1379" ht="12" customHeight="1">
      <c r="A1379" s="3" t="s">
        <v>56</v>
      </c>
    </row>
    <row r="1380" ht="12" customHeight="1"/>
    <row r="1381" ht="12" customHeight="1">
      <c r="A1381" s="3" t="s">
        <v>57</v>
      </c>
    </row>
    <row r="1382" ht="12" customHeight="1"/>
    <row r="1383" ht="12" customHeight="1">
      <c r="A1383" s="3" t="s">
        <v>60</v>
      </c>
    </row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779" ht="12" customHeight="1"/>
    <row r="1781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</sheetData>
  <mergeCells count="12">
    <mergeCell ref="A137:K137"/>
    <mergeCell ref="A138:K138"/>
    <mergeCell ref="A139:K139"/>
    <mergeCell ref="A141:K141"/>
    <mergeCell ref="A62:K62"/>
    <mergeCell ref="A63:K63"/>
    <mergeCell ref="A64:K64"/>
    <mergeCell ref="A66:K66"/>
    <mergeCell ref="A5:K5"/>
    <mergeCell ref="A3:K3"/>
    <mergeCell ref="A1:K1"/>
    <mergeCell ref="A2:K2"/>
  </mergeCells>
  <printOptions/>
  <pageMargins left="0.512" right="0.2" top="0.512" bottom="0.512" header="0.5" footer="0.5"/>
  <pageSetup horizontalDpi="600" verticalDpi="600" orientation="portrait" paperSize="9" scale="79" r:id="rId1"/>
  <rowBreaks count="2" manualBreakCount="2">
    <brk id="61" max="11" man="1"/>
    <brk id="13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385"/>
  <sheetViews>
    <sheetView view="pageBreakPreview" zoomScale="60" zoomScaleNormal="75" workbookViewId="0" topLeftCell="A62">
      <selection activeCell="G76" sqref="G76"/>
    </sheetView>
  </sheetViews>
  <sheetFormatPr defaultColWidth="9.7109375" defaultRowHeight="12.75"/>
  <cols>
    <col min="1" max="1" width="2.421875" style="2" customWidth="1"/>
    <col min="2" max="2" width="3.7109375" style="2" customWidth="1"/>
    <col min="3" max="3" width="10.7109375" style="2" customWidth="1"/>
    <col min="4" max="4" width="9.7109375" style="2" customWidth="1"/>
    <col min="5" max="5" width="29.8515625" style="2" customWidth="1"/>
    <col min="6" max="6" width="13.140625" style="2" customWidth="1"/>
    <col min="7" max="7" width="12.8515625" style="2" customWidth="1"/>
    <col min="8" max="8" width="3.00390625" style="2" customWidth="1"/>
    <col min="9" max="9" width="16.140625" style="2" customWidth="1"/>
    <col min="10" max="10" width="14.421875" style="2" customWidth="1"/>
    <col min="11" max="11" width="10.7109375" style="2" customWidth="1"/>
    <col min="12" max="12" width="0.5625" style="2" hidden="1" customWidth="1"/>
    <col min="13" max="13" width="0.9921875" style="2" customWidth="1"/>
    <col min="14" max="16384" width="9.7109375" style="2" customWidth="1"/>
  </cols>
  <sheetData>
    <row r="1" spans="1:13" ht="12" customHeight="1">
      <c r="A1" s="80" t="s">
        <v>125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2" customHeight="1">
      <c r="A2" s="79" t="s">
        <v>126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2" customHeight="1">
      <c r="A3" s="79" t="s">
        <v>127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4"/>
      <c r="M3" s="4"/>
    </row>
    <row r="4" spans="1:10" ht="12" customHeight="1">
      <c r="A4" s="3"/>
      <c r="J4" s="3"/>
    </row>
    <row r="5" spans="1:11" ht="12" customHeight="1">
      <c r="A5" s="78" t="s">
        <v>235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0" ht="12" customHeight="1">
      <c r="A6" s="3"/>
      <c r="J6" s="3"/>
    </row>
    <row r="7" ht="12.75">
      <c r="A7" s="3" t="s">
        <v>167</v>
      </c>
    </row>
    <row r="8" ht="12" customHeight="1">
      <c r="A8" s="2" t="s">
        <v>236</v>
      </c>
    </row>
    <row r="9" ht="12" customHeight="1">
      <c r="A9" s="3"/>
    </row>
    <row r="10" ht="12.75">
      <c r="A10" s="17" t="s">
        <v>1</v>
      </c>
    </row>
    <row r="11" ht="6" customHeight="1"/>
    <row r="12" spans="1:10" ht="12" customHeight="1">
      <c r="A12" s="5"/>
      <c r="B12" s="5"/>
      <c r="C12" s="5"/>
      <c r="D12" s="5"/>
      <c r="E12" s="5"/>
      <c r="F12" s="18" t="s">
        <v>2</v>
      </c>
      <c r="G12" s="19"/>
      <c r="I12" s="18" t="s">
        <v>3</v>
      </c>
      <c r="J12" s="62"/>
    </row>
    <row r="13" spans="1:10" ht="12" customHeight="1">
      <c r="A13" s="5"/>
      <c r="B13" s="5"/>
      <c r="C13" s="5"/>
      <c r="D13" s="5"/>
      <c r="E13" s="5"/>
      <c r="F13" s="20" t="s">
        <v>4</v>
      </c>
      <c r="G13" s="21" t="s">
        <v>5</v>
      </c>
      <c r="H13" s="22"/>
      <c r="I13" s="20" t="s">
        <v>4</v>
      </c>
      <c r="J13" s="21" t="s">
        <v>5</v>
      </c>
    </row>
    <row r="14" spans="1:10" ht="12.75">
      <c r="A14" s="5"/>
      <c r="B14" s="5"/>
      <c r="C14" s="5"/>
      <c r="D14" s="5"/>
      <c r="E14" s="5"/>
      <c r="F14" s="20" t="s">
        <v>6</v>
      </c>
      <c r="G14" s="21" t="s">
        <v>6</v>
      </c>
      <c r="H14" s="22"/>
      <c r="I14" s="20" t="s">
        <v>6</v>
      </c>
      <c r="J14" s="21" t="s">
        <v>6</v>
      </c>
    </row>
    <row r="15" spans="1:10" ht="12.75">
      <c r="A15" s="5"/>
      <c r="B15" s="5"/>
      <c r="C15" s="5"/>
      <c r="D15" s="5"/>
      <c r="E15" s="5"/>
      <c r="F15" s="20" t="s">
        <v>7</v>
      </c>
      <c r="G15" s="21" t="s">
        <v>8</v>
      </c>
      <c r="H15" s="22"/>
      <c r="I15" s="20" t="s">
        <v>9</v>
      </c>
      <c r="J15" s="21" t="s">
        <v>8</v>
      </c>
    </row>
    <row r="16" spans="1:10" ht="12.75">
      <c r="A16" s="5"/>
      <c r="B16" s="5"/>
      <c r="C16" s="5"/>
      <c r="D16" s="5"/>
      <c r="E16" s="5"/>
      <c r="F16" s="23"/>
      <c r="G16" s="21" t="s">
        <v>10</v>
      </c>
      <c r="H16" s="22"/>
      <c r="I16" s="23"/>
      <c r="J16" s="21" t="s">
        <v>10</v>
      </c>
    </row>
    <row r="17" spans="1:10" ht="12.75">
      <c r="A17" s="5"/>
      <c r="B17" s="5"/>
      <c r="C17" s="5"/>
      <c r="D17" s="5"/>
      <c r="E17" s="5"/>
      <c r="F17" s="23"/>
      <c r="G17" s="21" t="s">
        <v>7</v>
      </c>
      <c r="H17" s="22"/>
      <c r="I17" s="23"/>
      <c r="J17" s="21" t="s">
        <v>11</v>
      </c>
    </row>
    <row r="18" spans="1:10" ht="12.75">
      <c r="A18" s="5"/>
      <c r="B18" s="5"/>
      <c r="C18" s="5"/>
      <c r="D18" s="5"/>
      <c r="E18" s="5"/>
      <c r="F18" s="20" t="s">
        <v>195</v>
      </c>
      <c r="G18" s="21" t="s">
        <v>175</v>
      </c>
      <c r="H18" s="22"/>
      <c r="I18" s="20" t="s">
        <v>195</v>
      </c>
      <c r="J18" s="21" t="s">
        <v>175</v>
      </c>
    </row>
    <row r="19" spans="1:10" ht="12.75">
      <c r="A19" s="5"/>
      <c r="B19" s="5"/>
      <c r="C19" s="5"/>
      <c r="D19" s="5"/>
      <c r="E19" s="5"/>
      <c r="F19" s="24" t="s">
        <v>12</v>
      </c>
      <c r="G19" s="25" t="s">
        <v>12</v>
      </c>
      <c r="H19" s="22"/>
      <c r="I19" s="24" t="s">
        <v>12</v>
      </c>
      <c r="J19" s="25" t="s">
        <v>12</v>
      </c>
    </row>
    <row r="20" spans="1:11" ht="12.75">
      <c r="A20" s="5"/>
      <c r="B20" s="5"/>
      <c r="C20" s="5"/>
      <c r="D20" s="5"/>
      <c r="E20" s="5"/>
      <c r="K20" s="5"/>
    </row>
    <row r="21" spans="1:11" ht="13.5" thickBot="1">
      <c r="A21" s="3" t="s">
        <v>13</v>
      </c>
      <c r="B21" s="3" t="s">
        <v>14</v>
      </c>
      <c r="C21" s="3" t="s">
        <v>15</v>
      </c>
      <c r="D21" s="5"/>
      <c r="E21" s="5"/>
      <c r="F21" s="8">
        <v>105237</v>
      </c>
      <c r="G21" s="73">
        <v>79233</v>
      </c>
      <c r="H21" s="10"/>
      <c r="I21" s="8">
        <v>362592</v>
      </c>
      <c r="J21" s="63">
        <v>319723</v>
      </c>
      <c r="K21" s="5"/>
    </row>
    <row r="22" spans="1:11" ht="6" customHeight="1" thickTop="1">
      <c r="A22" s="5"/>
      <c r="B22" s="5"/>
      <c r="C22" s="5"/>
      <c r="D22" s="5"/>
      <c r="E22" s="5"/>
      <c r="G22" s="71"/>
      <c r="J22" s="26"/>
      <c r="K22" s="5"/>
    </row>
    <row r="23" spans="1:11" ht="13.5" thickBot="1">
      <c r="A23" s="5"/>
      <c r="B23" s="3" t="s">
        <v>16</v>
      </c>
      <c r="C23" s="3" t="s">
        <v>17</v>
      </c>
      <c r="D23" s="5"/>
      <c r="E23" s="5"/>
      <c r="F23" s="53">
        <f>+I23-0</f>
        <v>0</v>
      </c>
      <c r="G23" s="53">
        <v>0</v>
      </c>
      <c r="H23" s="11"/>
      <c r="I23" s="53">
        <v>0</v>
      </c>
      <c r="J23" s="63">
        <v>0</v>
      </c>
      <c r="K23" s="5"/>
    </row>
    <row r="24" spans="1:11" ht="6" customHeight="1" thickTop="1">
      <c r="A24" s="5"/>
      <c r="B24" s="5"/>
      <c r="C24" s="5"/>
      <c r="D24" s="5"/>
      <c r="E24" s="5"/>
      <c r="G24" s="71"/>
      <c r="J24" s="26"/>
      <c r="K24" s="5"/>
    </row>
    <row r="25" spans="1:11" ht="13.5" thickBot="1">
      <c r="A25" s="5"/>
      <c r="B25" s="3" t="s">
        <v>18</v>
      </c>
      <c r="C25" s="3" t="s">
        <v>19</v>
      </c>
      <c r="D25" s="5"/>
      <c r="E25" s="5"/>
      <c r="F25" s="8">
        <v>626</v>
      </c>
      <c r="G25" s="73">
        <v>493</v>
      </c>
      <c r="H25" s="10"/>
      <c r="I25" s="8">
        <v>3022</v>
      </c>
      <c r="J25" s="63">
        <v>1423</v>
      </c>
      <c r="K25" s="5"/>
    </row>
    <row r="26" spans="1:11" ht="13.5" thickTop="1">
      <c r="A26" s="5"/>
      <c r="B26" s="5"/>
      <c r="C26" s="5"/>
      <c r="D26" s="5"/>
      <c r="E26" s="5"/>
      <c r="G26" s="71"/>
      <c r="J26" s="26"/>
      <c r="K26" s="5"/>
    </row>
    <row r="27" spans="1:11" ht="12.75">
      <c r="A27" s="3" t="s">
        <v>20</v>
      </c>
      <c r="B27" s="3" t="s">
        <v>14</v>
      </c>
      <c r="C27" s="3" t="s">
        <v>21</v>
      </c>
      <c r="D27" s="5"/>
      <c r="E27" s="5"/>
      <c r="G27" s="71"/>
      <c r="J27" s="26"/>
      <c r="K27" s="5"/>
    </row>
    <row r="28" spans="1:11" ht="12.75">
      <c r="A28" s="5"/>
      <c r="B28" s="5"/>
      <c r="C28" s="3" t="s">
        <v>22</v>
      </c>
      <c r="D28" s="5"/>
      <c r="E28" s="5"/>
      <c r="G28" s="71"/>
      <c r="J28" s="26"/>
      <c r="K28" s="5"/>
    </row>
    <row r="29" spans="1:11" ht="12.75">
      <c r="A29" s="5"/>
      <c r="B29" s="5"/>
      <c r="C29" s="3" t="s">
        <v>23</v>
      </c>
      <c r="D29" s="5"/>
      <c r="E29" s="5"/>
      <c r="G29" s="71"/>
      <c r="J29" s="26"/>
      <c r="K29" s="5"/>
    </row>
    <row r="30" spans="1:11" ht="12.75">
      <c r="A30" s="5"/>
      <c r="B30" s="5"/>
      <c r="C30" s="3" t="s">
        <v>24</v>
      </c>
      <c r="D30" s="5"/>
      <c r="E30" s="5"/>
      <c r="G30" s="71"/>
      <c r="J30" s="26"/>
      <c r="K30" s="5"/>
    </row>
    <row r="31" spans="1:11" ht="12.75">
      <c r="A31" s="5"/>
      <c r="B31" s="5"/>
      <c r="C31" s="3" t="s">
        <v>25</v>
      </c>
      <c r="D31" s="5"/>
      <c r="E31" s="5"/>
      <c r="F31" s="7">
        <v>9371</v>
      </c>
      <c r="G31" s="70">
        <v>11698</v>
      </c>
      <c r="H31" s="7"/>
      <c r="I31" s="7">
        <f>32591-I33-I35</f>
        <v>46271</v>
      </c>
      <c r="J31" s="64">
        <f>31349-J33-J35-J37</f>
        <v>47810</v>
      </c>
      <c r="K31" s="5"/>
    </row>
    <row r="32" spans="1:11" ht="6" customHeight="1">
      <c r="A32" s="5"/>
      <c r="B32" s="5"/>
      <c r="C32" s="5"/>
      <c r="D32" s="5"/>
      <c r="E32" s="5"/>
      <c r="G32" s="71"/>
      <c r="J32" s="65"/>
      <c r="K32" s="5"/>
    </row>
    <row r="33" spans="1:11" ht="12.75">
      <c r="A33" s="5"/>
      <c r="B33" s="3" t="s">
        <v>16</v>
      </c>
      <c r="C33" s="3" t="s">
        <v>26</v>
      </c>
      <c r="D33" s="5"/>
      <c r="E33" s="5"/>
      <c r="F33" s="7">
        <v>-585</v>
      </c>
      <c r="G33" s="70">
        <v>-1381</v>
      </c>
      <c r="H33" s="12"/>
      <c r="I33" s="7">
        <v>-4810</v>
      </c>
      <c r="J33" s="64">
        <v>-6655</v>
      </c>
      <c r="K33" s="5"/>
    </row>
    <row r="34" spans="1:11" ht="6" customHeight="1">
      <c r="A34" s="5"/>
      <c r="B34" s="5"/>
      <c r="C34" s="5"/>
      <c r="D34" s="5"/>
      <c r="E34" s="5"/>
      <c r="G34" s="70" t="s">
        <v>0</v>
      </c>
      <c r="J34" s="64" t="s">
        <v>0</v>
      </c>
      <c r="K34" s="5"/>
    </row>
    <row r="35" spans="1:11" ht="12.75">
      <c r="A35" s="5"/>
      <c r="B35" s="3" t="s">
        <v>18</v>
      </c>
      <c r="C35" s="3" t="s">
        <v>27</v>
      </c>
      <c r="D35" s="5"/>
      <c r="E35" s="5"/>
      <c r="F35" s="7">
        <v>-2350</v>
      </c>
      <c r="G35" s="70">
        <v>-2419</v>
      </c>
      <c r="H35" s="7"/>
      <c r="I35" s="7">
        <v>-8870</v>
      </c>
      <c r="J35" s="64">
        <v>-9244</v>
      </c>
      <c r="K35" s="5"/>
    </row>
    <row r="36" spans="1:11" ht="6" customHeight="1">
      <c r="A36" s="5"/>
      <c r="B36" s="5"/>
      <c r="C36" s="5"/>
      <c r="D36" s="5"/>
      <c r="E36" s="5"/>
      <c r="G36" s="70" t="s">
        <v>0</v>
      </c>
      <c r="J36" s="64" t="s">
        <v>0</v>
      </c>
      <c r="K36" s="5"/>
    </row>
    <row r="37" spans="1:11" ht="12.75">
      <c r="A37" s="5"/>
      <c r="B37" s="3" t="s">
        <v>28</v>
      </c>
      <c r="C37" s="3" t="s">
        <v>29</v>
      </c>
      <c r="D37" s="5"/>
      <c r="E37" s="5"/>
      <c r="F37" s="54">
        <v>0</v>
      </c>
      <c r="G37" s="72">
        <v>3</v>
      </c>
      <c r="H37" s="11"/>
      <c r="I37" s="54">
        <v>0</v>
      </c>
      <c r="J37" s="66">
        <v>-562</v>
      </c>
      <c r="K37" s="5"/>
    </row>
    <row r="38" spans="1:11" ht="6" customHeight="1">
      <c r="A38" s="5"/>
      <c r="B38" s="5"/>
      <c r="C38" s="5"/>
      <c r="D38" s="5"/>
      <c r="E38" s="5"/>
      <c r="G38" s="71"/>
      <c r="J38" s="26"/>
      <c r="K38" s="5"/>
    </row>
    <row r="39" spans="1:11" ht="12.75">
      <c r="A39" s="5"/>
      <c r="B39" s="3" t="s">
        <v>30</v>
      </c>
      <c r="C39" s="3" t="s">
        <v>31</v>
      </c>
      <c r="D39" s="5"/>
      <c r="E39" s="5"/>
      <c r="G39" s="71"/>
      <c r="J39" s="26"/>
      <c r="K39" s="5"/>
    </row>
    <row r="40" spans="1:11" ht="12.75">
      <c r="A40" s="5"/>
      <c r="B40" s="5"/>
      <c r="C40" s="3" t="s">
        <v>22</v>
      </c>
      <c r="D40" s="5"/>
      <c r="E40" s="5"/>
      <c r="G40" s="71"/>
      <c r="J40" s="26"/>
      <c r="K40" s="5"/>
    </row>
    <row r="41" spans="1:11" ht="12.75">
      <c r="A41" s="5"/>
      <c r="B41" s="5"/>
      <c r="C41" s="3" t="s">
        <v>32</v>
      </c>
      <c r="D41" s="5"/>
      <c r="E41" s="5"/>
      <c r="G41" s="71"/>
      <c r="J41" s="26"/>
      <c r="K41" s="5"/>
    </row>
    <row r="42" spans="1:11" ht="12" customHeight="1">
      <c r="A42" s="5"/>
      <c r="B42" s="5"/>
      <c r="C42" s="3" t="s">
        <v>33</v>
      </c>
      <c r="D42" s="5"/>
      <c r="E42" s="5"/>
      <c r="G42" s="71"/>
      <c r="J42" s="26"/>
      <c r="K42" s="5"/>
    </row>
    <row r="43" spans="3:10" ht="12.75">
      <c r="C43" s="3" t="s">
        <v>34</v>
      </c>
      <c r="F43" s="7">
        <f>SUM(F31:F37)</f>
        <v>6436</v>
      </c>
      <c r="G43" s="70">
        <f>SUM(G31:G37)</f>
        <v>7901</v>
      </c>
      <c r="H43" s="7"/>
      <c r="I43" s="7">
        <f>SUM(I31:I37)</f>
        <v>32591</v>
      </c>
      <c r="J43" s="7">
        <f>SUM(J31:J37)</f>
        <v>31349</v>
      </c>
    </row>
    <row r="44" spans="1:10" ht="6" customHeight="1">
      <c r="A44" s="5"/>
      <c r="G44" s="71"/>
      <c r="J44" s="65"/>
    </row>
    <row r="45" spans="1:10" ht="12" customHeight="1">
      <c r="A45" s="5"/>
      <c r="B45" s="3" t="s">
        <v>35</v>
      </c>
      <c r="C45" s="3" t="s">
        <v>36</v>
      </c>
      <c r="G45" s="71"/>
      <c r="J45" s="65"/>
    </row>
    <row r="46" spans="3:10" ht="12" customHeight="1">
      <c r="C46" s="3" t="s">
        <v>37</v>
      </c>
      <c r="F46" s="55">
        <v>-698</v>
      </c>
      <c r="G46" s="68">
        <v>-151</v>
      </c>
      <c r="H46" s="10"/>
      <c r="I46" s="55">
        <v>-1274</v>
      </c>
      <c r="J46" s="67">
        <v>-643</v>
      </c>
    </row>
    <row r="47" spans="7:10" ht="6" customHeight="1">
      <c r="G47" s="71"/>
      <c r="J47" s="65"/>
    </row>
    <row r="48" spans="2:11" ht="12" customHeight="1">
      <c r="B48" s="3" t="s">
        <v>38</v>
      </c>
      <c r="C48" s="3" t="s">
        <v>39</v>
      </c>
      <c r="D48" s="5"/>
      <c r="E48" s="5"/>
      <c r="F48" s="5"/>
      <c r="G48" s="71"/>
      <c r="H48" s="5"/>
      <c r="I48" s="5"/>
      <c r="J48" s="65"/>
      <c r="K48" s="27"/>
    </row>
    <row r="49" spans="3:11" ht="12" customHeight="1">
      <c r="C49" s="3" t="s">
        <v>40</v>
      </c>
      <c r="D49" s="5"/>
      <c r="E49" s="5"/>
      <c r="F49" s="7">
        <f>SUM(F43:F46)</f>
        <v>5738</v>
      </c>
      <c r="G49" s="70">
        <f>SUM(G43:G46)</f>
        <v>7750</v>
      </c>
      <c r="H49" s="7"/>
      <c r="I49" s="7">
        <f>SUM(I43:I46)</f>
        <v>31317</v>
      </c>
      <c r="J49" s="7">
        <f>SUM(J43:J46)</f>
        <v>30706</v>
      </c>
      <c r="K49" s="5"/>
    </row>
    <row r="50" spans="7:10" ht="6" customHeight="1">
      <c r="G50" s="71"/>
      <c r="J50" s="65"/>
    </row>
    <row r="51" spans="2:12" ht="14.25">
      <c r="B51" s="3" t="s">
        <v>41</v>
      </c>
      <c r="C51" s="3" t="s">
        <v>42</v>
      </c>
      <c r="F51" s="55">
        <v>-4315</v>
      </c>
      <c r="G51" s="54">
        <v>-405</v>
      </c>
      <c r="H51" s="13"/>
      <c r="I51" s="55">
        <v>-11009</v>
      </c>
      <c r="J51" s="67">
        <v>-632</v>
      </c>
      <c r="L51" s="28"/>
    </row>
    <row r="52" spans="7:10" ht="12.75">
      <c r="G52" s="71"/>
      <c r="J52" s="26"/>
    </row>
    <row r="53" spans="1:10" ht="12.75">
      <c r="A53" s="3"/>
      <c r="B53" s="3" t="s">
        <v>43</v>
      </c>
      <c r="C53" s="3" t="s">
        <v>44</v>
      </c>
      <c r="G53" s="71"/>
      <c r="J53" s="26"/>
    </row>
    <row r="54" spans="3:10" ht="12.75">
      <c r="C54" s="3" t="s">
        <v>45</v>
      </c>
      <c r="F54" s="7">
        <f>F49+F51</f>
        <v>1423</v>
      </c>
      <c r="G54" s="70">
        <f>G49+G51</f>
        <v>7345</v>
      </c>
      <c r="H54" s="7"/>
      <c r="I54" s="7">
        <f>I49+I51</f>
        <v>20308</v>
      </c>
      <c r="J54" s="7">
        <f>J49+J51</f>
        <v>30074</v>
      </c>
    </row>
    <row r="55" spans="7:10" ht="6" customHeight="1">
      <c r="G55" s="71"/>
      <c r="J55" s="65"/>
    </row>
    <row r="56" spans="3:10" ht="12.75">
      <c r="C56" s="3" t="s">
        <v>46</v>
      </c>
      <c r="F56" s="55">
        <v>-296</v>
      </c>
      <c r="G56" s="54">
        <v>-518</v>
      </c>
      <c r="H56" s="11"/>
      <c r="I56" s="55">
        <v>-2410</v>
      </c>
      <c r="J56" s="67">
        <v>-1695</v>
      </c>
    </row>
    <row r="57" spans="7:10" ht="6" customHeight="1">
      <c r="G57" s="71"/>
      <c r="J57" s="65"/>
    </row>
    <row r="58" spans="2:10" ht="12.75">
      <c r="B58" s="3" t="s">
        <v>47</v>
      </c>
      <c r="C58" s="3" t="s">
        <v>183</v>
      </c>
      <c r="G58" s="71"/>
      <c r="J58" s="65"/>
    </row>
    <row r="59" spans="3:10" ht="12.75">
      <c r="C59" s="3" t="s">
        <v>61</v>
      </c>
      <c r="F59" s="7">
        <f>SUM(F54:F56)</f>
        <v>1127</v>
      </c>
      <c r="G59" s="70">
        <f>SUM(G54:G56)</f>
        <v>6827</v>
      </c>
      <c r="H59" s="7"/>
      <c r="I59" s="7">
        <f>SUM(I54:I56)</f>
        <v>17898</v>
      </c>
      <c r="J59" s="7">
        <f>SUM(J54:J56)</f>
        <v>28379</v>
      </c>
    </row>
    <row r="60" spans="7:10" ht="6" customHeight="1">
      <c r="G60" s="71"/>
      <c r="J60" s="65"/>
    </row>
    <row r="61" spans="2:10" ht="12.75">
      <c r="B61" s="3" t="s">
        <v>48</v>
      </c>
      <c r="C61" s="3" t="s">
        <v>49</v>
      </c>
      <c r="F61" s="12">
        <v>0</v>
      </c>
      <c r="G61" s="12">
        <v>0</v>
      </c>
      <c r="H61" s="12"/>
      <c r="I61" s="12">
        <v>0</v>
      </c>
      <c r="J61" s="64">
        <v>0</v>
      </c>
    </row>
    <row r="62" spans="6:10" ht="6" customHeight="1">
      <c r="F62" s="14"/>
      <c r="G62" s="74"/>
      <c r="H62" s="14"/>
      <c r="I62" s="14"/>
      <c r="J62" s="65"/>
    </row>
    <row r="63" spans="3:10" ht="12.75">
      <c r="C63" s="3" t="s">
        <v>46</v>
      </c>
      <c r="F63" s="12">
        <v>0</v>
      </c>
      <c r="G63" s="12">
        <v>0</v>
      </c>
      <c r="H63" s="12"/>
      <c r="I63" s="12">
        <v>0</v>
      </c>
      <c r="J63" s="64">
        <v>0</v>
      </c>
    </row>
    <row r="64" spans="6:10" ht="6" customHeight="1">
      <c r="F64" s="14"/>
      <c r="G64" s="74"/>
      <c r="H64" s="14"/>
      <c r="I64" s="14"/>
      <c r="J64" s="65"/>
    </row>
    <row r="65" spans="3:10" ht="12.75">
      <c r="C65" s="3" t="s">
        <v>50</v>
      </c>
      <c r="F65" s="14"/>
      <c r="G65" s="74"/>
      <c r="H65" s="14"/>
      <c r="I65" s="14"/>
      <c r="J65" s="65"/>
    </row>
    <row r="66" spans="3:10" ht="12.75">
      <c r="C66" s="3" t="s">
        <v>51</v>
      </c>
      <c r="F66" s="54">
        <v>0</v>
      </c>
      <c r="G66" s="54">
        <v>0</v>
      </c>
      <c r="H66" s="11"/>
      <c r="I66" s="54">
        <v>0</v>
      </c>
      <c r="J66" s="67">
        <v>0</v>
      </c>
    </row>
    <row r="67" spans="7:10" ht="6" customHeight="1">
      <c r="G67" s="71"/>
      <c r="J67" s="65"/>
    </row>
    <row r="68" spans="2:10" ht="12.75">
      <c r="B68" s="3" t="s">
        <v>52</v>
      </c>
      <c r="C68" s="3" t="s">
        <v>53</v>
      </c>
      <c r="G68" s="71"/>
      <c r="J68" s="65"/>
    </row>
    <row r="69" spans="3:10" ht="12.75">
      <c r="C69" s="3" t="s">
        <v>62</v>
      </c>
      <c r="G69" s="71"/>
      <c r="J69" s="65"/>
    </row>
    <row r="70" spans="3:10" ht="13.5" thickBot="1">
      <c r="C70" s="3" t="s">
        <v>61</v>
      </c>
      <c r="F70" s="8">
        <f>SUM(F59:F66)</f>
        <v>1127</v>
      </c>
      <c r="G70" s="73">
        <f>SUM(G59:G66)</f>
        <v>6827</v>
      </c>
      <c r="H70" s="10"/>
      <c r="I70" s="8">
        <f>SUM(I59:I66)</f>
        <v>17898</v>
      </c>
      <c r="J70" s="8">
        <f>SUM(J59:J66)</f>
        <v>28379</v>
      </c>
    </row>
    <row r="71" ht="13.5" thickTop="1">
      <c r="G71" s="71"/>
    </row>
    <row r="72" spans="1:7" ht="12.75">
      <c r="A72" s="3" t="s">
        <v>54</v>
      </c>
      <c r="B72" s="3" t="s">
        <v>14</v>
      </c>
      <c r="C72" s="3" t="s">
        <v>55</v>
      </c>
      <c r="G72" s="71"/>
    </row>
    <row r="73" spans="3:7" ht="12.75">
      <c r="C73" s="3" t="s">
        <v>63</v>
      </c>
      <c r="G73" s="71"/>
    </row>
    <row r="74" spans="3:9" ht="12.75">
      <c r="C74" s="3" t="s">
        <v>64</v>
      </c>
      <c r="G74" s="71"/>
      <c r="I74" s="44"/>
    </row>
    <row r="75" ht="6" customHeight="1">
      <c r="G75" s="71"/>
    </row>
    <row r="76" spans="3:10" ht="12" customHeight="1" thickBot="1">
      <c r="C76" s="3" t="s">
        <v>128</v>
      </c>
      <c r="F76" s="56">
        <f>+F59/314667*100</f>
        <v>0.35815640025805057</v>
      </c>
      <c r="G76" s="75">
        <f>+G59/314667*100</f>
        <v>2.169595159327162</v>
      </c>
      <c r="I76" s="15">
        <f>+I59/314667*100</f>
        <v>5.68791770347701</v>
      </c>
      <c r="J76" s="15">
        <f>+J59/314667*100</f>
        <v>9.018740446249527</v>
      </c>
    </row>
    <row r="77" spans="7:10" ht="6" customHeight="1" thickTop="1">
      <c r="G77" s="4"/>
      <c r="J77" s="4"/>
    </row>
    <row r="78" spans="3:10" ht="13.5" thickBot="1">
      <c r="C78" s="3" t="s">
        <v>119</v>
      </c>
      <c r="E78" s="29"/>
      <c r="F78" s="9" t="s">
        <v>120</v>
      </c>
      <c r="G78" s="9" t="s">
        <v>120</v>
      </c>
      <c r="I78" s="9" t="s">
        <v>120</v>
      </c>
      <c r="J78" s="9" t="s">
        <v>120</v>
      </c>
    </row>
    <row r="79" spans="3:10" ht="13.5" thickTop="1">
      <c r="C79" s="3"/>
      <c r="E79" s="44"/>
      <c r="G79" s="4"/>
      <c r="J79" s="4"/>
    </row>
    <row r="80" spans="1:10" ht="13.5" thickBot="1">
      <c r="A80" s="29" t="s">
        <v>168</v>
      </c>
      <c r="B80" s="2" t="s">
        <v>14</v>
      </c>
      <c r="C80" s="3" t="s">
        <v>169</v>
      </c>
      <c r="F80" s="51">
        <v>5</v>
      </c>
      <c r="G80" s="51">
        <v>5</v>
      </c>
      <c r="H80" s="16"/>
      <c r="I80" s="51">
        <v>5</v>
      </c>
      <c r="J80" s="69">
        <v>5</v>
      </c>
    </row>
    <row r="81" spans="3:10" ht="6.75" customHeight="1" thickTop="1">
      <c r="C81" s="3"/>
      <c r="G81" s="4"/>
      <c r="J81" s="4"/>
    </row>
    <row r="82" spans="2:10" ht="13.5" thickBot="1">
      <c r="B82" s="2" t="s">
        <v>16</v>
      </c>
      <c r="C82" s="3" t="s">
        <v>170</v>
      </c>
      <c r="F82" s="76" t="s">
        <v>206</v>
      </c>
      <c r="G82" s="50"/>
      <c r="H82" s="52"/>
      <c r="I82" s="50"/>
      <c r="J82" s="52"/>
    </row>
    <row r="83" spans="3:10" ht="13.5" thickTop="1">
      <c r="C83" s="3"/>
      <c r="G83" s="4"/>
      <c r="J83" s="4"/>
    </row>
    <row r="84" spans="3:14" ht="12.75">
      <c r="C84" s="3"/>
      <c r="F84" s="83" t="s">
        <v>173</v>
      </c>
      <c r="G84" s="84"/>
      <c r="I84" s="83" t="s">
        <v>174</v>
      </c>
      <c r="J84" s="84"/>
      <c r="N84" s="44"/>
    </row>
    <row r="85" spans="3:10" ht="12.75">
      <c r="C85" s="3"/>
      <c r="F85" s="85" t="s">
        <v>205</v>
      </c>
      <c r="G85" s="86"/>
      <c r="I85" s="85" t="s">
        <v>178</v>
      </c>
      <c r="J85" s="86"/>
    </row>
    <row r="86" spans="3:10" ht="12.75">
      <c r="C86" s="3"/>
      <c r="G86" s="4"/>
      <c r="J86" s="4"/>
    </row>
    <row r="87" spans="1:10" ht="13.5" thickBot="1">
      <c r="A87" s="29" t="s">
        <v>171</v>
      </c>
      <c r="C87" s="3" t="s">
        <v>172</v>
      </c>
      <c r="F87" s="81" t="s">
        <v>215</v>
      </c>
      <c r="G87" s="82"/>
      <c r="H87" s="16"/>
      <c r="I87" s="81" t="s">
        <v>176</v>
      </c>
      <c r="J87" s="82"/>
    </row>
    <row r="88" spans="3:10" ht="13.5" thickTop="1">
      <c r="C88" s="3"/>
      <c r="G88" s="4"/>
      <c r="J88" s="4"/>
    </row>
    <row r="89" spans="3:10" ht="12" customHeight="1">
      <c r="C89" s="30" t="s">
        <v>123</v>
      </c>
      <c r="F89" s="10"/>
      <c r="G89" s="10"/>
      <c r="H89" s="10"/>
      <c r="I89" s="10"/>
      <c r="J89" s="10"/>
    </row>
    <row r="90" spans="3:10" ht="12" customHeight="1">
      <c r="C90" s="3"/>
      <c r="F90" s="10"/>
      <c r="G90" s="10"/>
      <c r="H90" s="10"/>
      <c r="I90" s="10"/>
      <c r="J90" s="10"/>
    </row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>
      <c r="C515" s="3" t="s">
        <v>56</v>
      </c>
    </row>
    <row r="516" ht="12" customHeight="1"/>
    <row r="517" ht="12" customHeight="1">
      <c r="C517" s="3" t="s">
        <v>57</v>
      </c>
    </row>
    <row r="518" ht="12" customHeight="1"/>
    <row r="519" ht="12" customHeight="1">
      <c r="C519" s="3" t="s">
        <v>58</v>
      </c>
    </row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>
      <c r="A1372" s="3" t="s">
        <v>59</v>
      </c>
    </row>
    <row r="1373" ht="12" customHeight="1"/>
    <row r="1374" ht="12" customHeight="1">
      <c r="A1374" s="3" t="s">
        <v>56</v>
      </c>
    </row>
    <row r="1375" ht="12" customHeight="1"/>
    <row r="1376" ht="12" customHeight="1">
      <c r="A1376" s="3" t="s">
        <v>57</v>
      </c>
    </row>
    <row r="1377" ht="12" customHeight="1"/>
    <row r="1378" ht="12" customHeight="1">
      <c r="A1378" s="3" t="s">
        <v>60</v>
      </c>
    </row>
    <row r="1379" ht="12" customHeight="1">
      <c r="A1379" s="3" t="s">
        <v>59</v>
      </c>
    </row>
    <row r="1380" ht="12" customHeight="1"/>
    <row r="1381" ht="12" customHeight="1">
      <c r="A1381" s="3" t="s">
        <v>56</v>
      </c>
    </row>
    <row r="1382" ht="12" customHeight="1"/>
    <row r="1383" ht="12" customHeight="1">
      <c r="A1383" s="3" t="s">
        <v>57</v>
      </c>
    </row>
    <row r="1384" ht="12" customHeight="1"/>
    <row r="1385" ht="12" customHeight="1">
      <c r="A1385" s="3" t="s">
        <v>60</v>
      </c>
    </row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781" ht="12" customHeight="1"/>
    <row r="1783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</sheetData>
  <mergeCells count="10">
    <mergeCell ref="F87:G87"/>
    <mergeCell ref="I87:J87"/>
    <mergeCell ref="F84:G84"/>
    <mergeCell ref="F85:G85"/>
    <mergeCell ref="I84:J84"/>
    <mergeCell ref="I85:J85"/>
    <mergeCell ref="A1:M1"/>
    <mergeCell ref="A2:M2"/>
    <mergeCell ref="A3:K3"/>
    <mergeCell ref="A5:K5"/>
  </mergeCells>
  <printOptions horizontalCentered="1"/>
  <pageMargins left="0.55" right="0.15" top="0.25" bottom="0" header="0.5" footer="0.5"/>
  <pageSetup fitToHeight="1" fitToWidth="1" horizontalDpi="600" verticalDpi="600" orientation="portrait" paperSize="9" scale="81" r:id="rId1"/>
  <colBreaks count="1" manualBreakCount="1">
    <brk id="11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Berjaya Roasters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Berjaya Roasters (M) SDN BHD</dc:creator>
  <cp:keywords/>
  <dc:description/>
  <cp:lastModifiedBy>Management Services</cp:lastModifiedBy>
  <cp:lastPrinted>2001-02-22T06:42:07Z</cp:lastPrinted>
  <dcterms:created xsi:type="dcterms:W3CDTF">1999-09-14T02:56:27Z</dcterms:created>
  <dcterms:modified xsi:type="dcterms:W3CDTF">2001-02-22T03:17:20Z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